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externalReferences>
    <externalReference r:id="rId4"/>
  </externalReferences>
  <calcPr calcId="145621"/>
</workbook>
</file>

<file path=xl/calcChain.xml><?xml version="1.0" encoding="utf-8"?>
<calcChain xmlns="http://schemas.openxmlformats.org/spreadsheetml/2006/main">
  <c r="C134" i="1" l="1"/>
  <c r="Q131" i="1"/>
  <c r="Q132" i="1" s="1"/>
  <c r="P131" i="1"/>
  <c r="P132" i="1" s="1"/>
  <c r="Q130" i="1"/>
  <c r="P130" i="1"/>
  <c r="Q129" i="1"/>
  <c r="P129" i="1"/>
  <c r="P127" i="1"/>
  <c r="N126" i="1"/>
  <c r="Q125" i="1"/>
  <c r="P125" i="1"/>
  <c r="Q124" i="1"/>
  <c r="P124" i="1"/>
  <c r="Q123" i="1"/>
  <c r="P123" i="1"/>
  <c r="Q122" i="1"/>
  <c r="P122" i="1"/>
  <c r="Q117" i="1"/>
  <c r="P117" i="1"/>
  <c r="Q116" i="1"/>
  <c r="Q118" i="1" s="1"/>
  <c r="P116" i="1"/>
  <c r="P118" i="1" s="1"/>
  <c r="Q114" i="1"/>
  <c r="Q113" i="1"/>
  <c r="P113" i="1"/>
  <c r="Q112" i="1"/>
  <c r="P112" i="1"/>
  <c r="P114" i="1" s="1"/>
  <c r="Q109" i="1"/>
  <c r="P109" i="1"/>
  <c r="Q108" i="1"/>
  <c r="Q110" i="1" s="1"/>
  <c r="P108" i="1"/>
  <c r="P110" i="1" s="1"/>
  <c r="Q105" i="1"/>
  <c r="P105" i="1"/>
  <c r="Q104" i="1"/>
  <c r="Q106" i="1" s="1"/>
  <c r="P104" i="1"/>
  <c r="P106" i="1" s="1"/>
  <c r="P120" i="1" s="1"/>
  <c r="Q98" i="1"/>
  <c r="Q99" i="1" s="1"/>
  <c r="P98" i="1"/>
  <c r="Q97" i="1"/>
  <c r="P97" i="1"/>
  <c r="P99" i="1" s="1"/>
  <c r="Q94" i="1"/>
  <c r="P94" i="1"/>
  <c r="Q93" i="1"/>
  <c r="P93" i="1"/>
  <c r="Q92" i="1"/>
  <c r="P92" i="1"/>
  <c r="Q91" i="1"/>
  <c r="Q95" i="1" s="1"/>
  <c r="P91" i="1"/>
  <c r="P95" i="1" s="1"/>
  <c r="Q88" i="1"/>
  <c r="P88" i="1"/>
  <c r="Q87" i="1"/>
  <c r="Q89" i="1" s="1"/>
  <c r="Q101" i="1" s="1"/>
  <c r="P87" i="1"/>
  <c r="P89" i="1" s="1"/>
  <c r="P101" i="1" s="1"/>
  <c r="P84" i="1" s="1"/>
  <c r="Q80" i="1"/>
  <c r="P80" i="1"/>
  <c r="Q79" i="1"/>
  <c r="Q81" i="1" s="1"/>
  <c r="P79" i="1"/>
  <c r="P81" i="1" s="1"/>
  <c r="Q74" i="1"/>
  <c r="P74" i="1"/>
  <c r="Q73" i="1"/>
  <c r="Q75" i="1" s="1"/>
  <c r="P73" i="1"/>
  <c r="P75" i="1" s="1"/>
  <c r="Q70" i="1"/>
  <c r="P70" i="1"/>
  <c r="Q69" i="1"/>
  <c r="Q71" i="1" s="1"/>
  <c r="P69" i="1"/>
  <c r="P71" i="1" s="1"/>
  <c r="Q66" i="1"/>
  <c r="P66" i="1"/>
  <c r="Q65" i="1"/>
  <c r="Q67" i="1" s="1"/>
  <c r="P65" i="1"/>
  <c r="P67" i="1" s="1"/>
  <c r="Q62" i="1"/>
  <c r="P62" i="1"/>
  <c r="Q61" i="1"/>
  <c r="P61" i="1"/>
  <c r="Q60" i="1"/>
  <c r="P60" i="1"/>
  <c r="Q59" i="1"/>
  <c r="P59" i="1"/>
  <c r="Q58" i="1"/>
  <c r="Q63" i="1" s="1"/>
  <c r="P58" i="1"/>
  <c r="P63" i="1" s="1"/>
  <c r="Q55" i="1"/>
  <c r="P55" i="1"/>
  <c r="Q54" i="1"/>
  <c r="P54" i="1"/>
  <c r="Q53" i="1"/>
  <c r="P53" i="1"/>
  <c r="Q52" i="1"/>
  <c r="P52" i="1"/>
  <c r="Q51" i="1"/>
  <c r="Q56" i="1" s="1"/>
  <c r="P51" i="1"/>
  <c r="P56" i="1" s="1"/>
  <c r="Q45" i="1"/>
  <c r="P45" i="1"/>
  <c r="Q44" i="1"/>
  <c r="P44" i="1"/>
  <c r="Q43" i="1"/>
  <c r="P43" i="1"/>
  <c r="Q42" i="1"/>
  <c r="Q46" i="1" s="1"/>
  <c r="P42" i="1"/>
  <c r="P46" i="1" s="1"/>
  <c r="Q40" i="1"/>
  <c r="P40" i="1"/>
  <c r="Q38" i="1"/>
  <c r="P38" i="1"/>
  <c r="Q37" i="1"/>
  <c r="P37" i="1"/>
  <c r="Q36" i="1"/>
  <c r="P36" i="1"/>
  <c r="Q35" i="1"/>
  <c r="P35" i="1"/>
  <c r="Q27" i="1"/>
  <c r="P27" i="1"/>
  <c r="Q26" i="1"/>
  <c r="P26" i="1"/>
  <c r="Q25" i="1"/>
  <c r="Q28" i="1" s="1"/>
  <c r="P25" i="1"/>
  <c r="P28" i="1" s="1"/>
  <c r="Q22" i="1"/>
  <c r="P22" i="1"/>
  <c r="Q21" i="1"/>
  <c r="P21" i="1"/>
  <c r="Q20" i="1"/>
  <c r="P20" i="1"/>
  <c r="Q19" i="1"/>
  <c r="P19" i="1"/>
  <c r="I19" i="1"/>
  <c r="Q18" i="1"/>
  <c r="P18" i="1"/>
  <c r="J18" i="1"/>
  <c r="I18" i="1"/>
  <c r="Q17" i="1"/>
  <c r="P17" i="1"/>
  <c r="J17" i="1"/>
  <c r="I17" i="1"/>
  <c r="Q16" i="1"/>
  <c r="P16" i="1"/>
  <c r="J16" i="1"/>
  <c r="I16" i="1"/>
  <c r="Q15" i="1"/>
  <c r="P15" i="1"/>
  <c r="J15" i="1"/>
  <c r="I15" i="1"/>
  <c r="Q14" i="1"/>
  <c r="P14" i="1"/>
  <c r="J14" i="1"/>
  <c r="I14" i="1"/>
  <c r="Q13" i="1"/>
  <c r="Q23" i="1" s="1"/>
  <c r="Q48" i="1" s="1"/>
  <c r="P13" i="1"/>
  <c r="P23" i="1" s="1"/>
  <c r="P48" i="1" s="1"/>
  <c r="J13" i="1"/>
  <c r="I13" i="1"/>
  <c r="Q9" i="1"/>
  <c r="P9" i="1"/>
  <c r="J9" i="1"/>
  <c r="I9" i="1"/>
  <c r="S6" i="1"/>
  <c r="P6" i="1"/>
  <c r="L6" i="1"/>
  <c r="L9" i="1" s="1"/>
  <c r="Q4" i="1"/>
  <c r="L4" i="1"/>
  <c r="F9" i="1" s="1"/>
  <c r="T2" i="1"/>
  <c r="Q2" i="1"/>
  <c r="P2" i="1"/>
  <c r="I65" i="1" s="1"/>
  <c r="L2" i="1"/>
  <c r="I2" i="1"/>
  <c r="G2" i="1"/>
  <c r="F2" i="1"/>
  <c r="B2" i="1"/>
  <c r="P77" i="1" l="1"/>
  <c r="P83" i="1"/>
  <c r="G9" i="1"/>
  <c r="N9" i="1"/>
  <c r="G13" i="1"/>
  <c r="G14" i="1"/>
  <c r="G15" i="1"/>
  <c r="G16" i="1"/>
  <c r="G17" i="1"/>
  <c r="G18" i="1"/>
  <c r="G19" i="1"/>
  <c r="G20" i="1"/>
  <c r="G21" i="1"/>
  <c r="G22" i="1"/>
  <c r="G25" i="1"/>
  <c r="G26" i="1"/>
  <c r="G27" i="1"/>
  <c r="I36" i="1"/>
  <c r="I38" i="1"/>
  <c r="I42" i="1"/>
  <c r="I44" i="1"/>
  <c r="I55" i="1"/>
  <c r="I59" i="1"/>
  <c r="I20" i="1"/>
  <c r="I23" i="1" s="1"/>
  <c r="I21" i="1"/>
  <c r="I22" i="1"/>
  <c r="I25" i="1"/>
  <c r="I26" i="1"/>
  <c r="I27" i="1"/>
  <c r="G35" i="1"/>
  <c r="J36" i="1"/>
  <c r="G37" i="1"/>
  <c r="J38" i="1"/>
  <c r="G40" i="1"/>
  <c r="J42" i="1"/>
  <c r="G43" i="1"/>
  <c r="J44" i="1"/>
  <c r="G45" i="1"/>
  <c r="G51" i="1"/>
  <c r="Q77" i="1"/>
  <c r="Q83" i="1" s="1"/>
  <c r="I54" i="1"/>
  <c r="I58" i="1"/>
  <c r="I62" i="1"/>
  <c r="I66" i="1"/>
  <c r="I67" i="1" s="1"/>
  <c r="J19" i="1"/>
  <c r="J23" i="1" s="1"/>
  <c r="J20" i="1"/>
  <c r="J21" i="1"/>
  <c r="J22" i="1"/>
  <c r="J25" i="1"/>
  <c r="J26" i="1"/>
  <c r="J27" i="1"/>
  <c r="I35" i="1"/>
  <c r="I37" i="1"/>
  <c r="I40" i="1"/>
  <c r="I43" i="1"/>
  <c r="I45" i="1"/>
  <c r="I51" i="1"/>
  <c r="G52" i="1"/>
  <c r="I53" i="1"/>
  <c r="I61" i="1"/>
  <c r="G131" i="1"/>
  <c r="G130" i="1"/>
  <c r="G129" i="1"/>
  <c r="L131" i="1"/>
  <c r="F131" i="1"/>
  <c r="L130" i="1"/>
  <c r="F130" i="1"/>
  <c r="L129" i="1"/>
  <c r="F129" i="1"/>
  <c r="I124" i="1"/>
  <c r="I123" i="1"/>
  <c r="I122" i="1"/>
  <c r="I127" i="1" s="1"/>
  <c r="I117" i="1"/>
  <c r="I116" i="1"/>
  <c r="I118" i="1" s="1"/>
  <c r="I113" i="1"/>
  <c r="I112" i="1"/>
  <c r="I114" i="1" s="1"/>
  <c r="I109" i="1"/>
  <c r="I108" i="1"/>
  <c r="I110" i="1" s="1"/>
  <c r="I105" i="1"/>
  <c r="I104" i="1"/>
  <c r="I106" i="1" s="1"/>
  <c r="I120" i="1" s="1"/>
  <c r="I98" i="1"/>
  <c r="I97" i="1"/>
  <c r="I99" i="1" s="1"/>
  <c r="I94" i="1"/>
  <c r="I93" i="1"/>
  <c r="I92" i="1"/>
  <c r="I91" i="1"/>
  <c r="J131" i="1"/>
  <c r="J130" i="1"/>
  <c r="J129" i="1"/>
  <c r="G125" i="1"/>
  <c r="N125" i="1" s="1"/>
  <c r="G124" i="1"/>
  <c r="G123" i="1"/>
  <c r="G122" i="1"/>
  <c r="G117" i="1"/>
  <c r="G116" i="1"/>
  <c r="G113" i="1"/>
  <c r="G112" i="1"/>
  <c r="G109" i="1"/>
  <c r="G108" i="1"/>
  <c r="G105" i="1"/>
  <c r="G104" i="1"/>
  <c r="G98" i="1"/>
  <c r="G97" i="1"/>
  <c r="G94" i="1"/>
  <c r="G93" i="1"/>
  <c r="G92" i="1"/>
  <c r="G91" i="1"/>
  <c r="I131" i="1"/>
  <c r="I132" i="1" s="1"/>
  <c r="I130" i="1"/>
  <c r="I129" i="1"/>
  <c r="F125" i="1"/>
  <c r="L124" i="1"/>
  <c r="F124" i="1"/>
  <c r="L123" i="1"/>
  <c r="F123" i="1"/>
  <c r="L122" i="1"/>
  <c r="L127" i="1" s="1"/>
  <c r="F122" i="1"/>
  <c r="F127" i="1" s="1"/>
  <c r="L117" i="1"/>
  <c r="F117" i="1"/>
  <c r="L116" i="1"/>
  <c r="L118" i="1" s="1"/>
  <c r="F116" i="1"/>
  <c r="F118" i="1" s="1"/>
  <c r="L113" i="1"/>
  <c r="F113" i="1"/>
  <c r="L112" i="1"/>
  <c r="L114" i="1" s="1"/>
  <c r="F112" i="1"/>
  <c r="F114" i="1" s="1"/>
  <c r="L109" i="1"/>
  <c r="F109" i="1"/>
  <c r="L108" i="1"/>
  <c r="L110" i="1" s="1"/>
  <c r="F108" i="1"/>
  <c r="F110" i="1" s="1"/>
  <c r="L105" i="1"/>
  <c r="F105" i="1"/>
  <c r="L104" i="1"/>
  <c r="L106" i="1" s="1"/>
  <c r="L120" i="1" s="1"/>
  <c r="F104" i="1"/>
  <c r="F106" i="1" s="1"/>
  <c r="F120" i="1" s="1"/>
  <c r="L98" i="1"/>
  <c r="F98" i="1"/>
  <c r="L97" i="1"/>
  <c r="L99" i="1" s="1"/>
  <c r="F97" i="1"/>
  <c r="F99" i="1" s="1"/>
  <c r="L94" i="1"/>
  <c r="F94" i="1"/>
  <c r="L93" i="1"/>
  <c r="F93" i="1"/>
  <c r="L92" i="1"/>
  <c r="F92" i="1"/>
  <c r="L91" i="1"/>
  <c r="L95" i="1" s="1"/>
  <c r="F91" i="1"/>
  <c r="F95" i="1" s="1"/>
  <c r="L88" i="1"/>
  <c r="F88" i="1"/>
  <c r="L87" i="1"/>
  <c r="L89" i="1" s="1"/>
  <c r="L101" i="1" s="1"/>
  <c r="F87" i="1"/>
  <c r="F89" i="1" s="1"/>
  <c r="F101" i="1" s="1"/>
  <c r="G80" i="1"/>
  <c r="G79" i="1"/>
  <c r="J123" i="1"/>
  <c r="J98" i="1"/>
  <c r="J94" i="1"/>
  <c r="I88" i="1"/>
  <c r="J80" i="1"/>
  <c r="F79" i="1"/>
  <c r="L74" i="1"/>
  <c r="F74" i="1"/>
  <c r="L73" i="1"/>
  <c r="L75" i="1" s="1"/>
  <c r="F73" i="1"/>
  <c r="F75" i="1" s="1"/>
  <c r="L70" i="1"/>
  <c r="F70" i="1"/>
  <c r="L69" i="1"/>
  <c r="L71" i="1" s="1"/>
  <c r="F69" i="1"/>
  <c r="F71" i="1" s="1"/>
  <c r="L66" i="1"/>
  <c r="F66" i="1"/>
  <c r="L65" i="1"/>
  <c r="L67" i="1" s="1"/>
  <c r="F65" i="1"/>
  <c r="F67" i="1" s="1"/>
  <c r="L62" i="1"/>
  <c r="F62" i="1"/>
  <c r="L61" i="1"/>
  <c r="F61" i="1"/>
  <c r="L60" i="1"/>
  <c r="F60" i="1"/>
  <c r="L59" i="1"/>
  <c r="F59" i="1"/>
  <c r="L58" i="1"/>
  <c r="F58" i="1"/>
  <c r="L55" i="1"/>
  <c r="F55" i="1"/>
  <c r="L54" i="1"/>
  <c r="F54" i="1"/>
  <c r="L53" i="1"/>
  <c r="F53" i="1"/>
  <c r="L52" i="1"/>
  <c r="F52" i="1"/>
  <c r="L51" i="1"/>
  <c r="L56" i="1" s="1"/>
  <c r="F51" i="1"/>
  <c r="F56" i="1" s="1"/>
  <c r="L45" i="1"/>
  <c r="F45" i="1"/>
  <c r="L44" i="1"/>
  <c r="F44" i="1"/>
  <c r="L43" i="1"/>
  <c r="F43" i="1"/>
  <c r="L42" i="1"/>
  <c r="L46" i="1" s="1"/>
  <c r="F42" i="1"/>
  <c r="F46" i="1" s="1"/>
  <c r="L40" i="1"/>
  <c r="F40" i="1"/>
  <c r="L38" i="1"/>
  <c r="F38" i="1"/>
  <c r="L37" i="1"/>
  <c r="F37" i="1"/>
  <c r="L36" i="1"/>
  <c r="F36" i="1"/>
  <c r="L35" i="1"/>
  <c r="F35" i="1"/>
  <c r="J124" i="1"/>
  <c r="J116" i="1"/>
  <c r="J112" i="1"/>
  <c r="J114" i="1" s="1"/>
  <c r="J108" i="1"/>
  <c r="J104" i="1"/>
  <c r="J106" i="1" s="1"/>
  <c r="J91" i="1"/>
  <c r="G88" i="1"/>
  <c r="J87" i="1"/>
  <c r="I80" i="1"/>
  <c r="L79" i="1"/>
  <c r="L81" i="1" s="1"/>
  <c r="J74" i="1"/>
  <c r="J73" i="1"/>
  <c r="J70" i="1"/>
  <c r="J69" i="1"/>
  <c r="J66" i="1"/>
  <c r="J65" i="1"/>
  <c r="J62" i="1"/>
  <c r="J61" i="1"/>
  <c r="J60" i="1"/>
  <c r="J59" i="1"/>
  <c r="J58" i="1"/>
  <c r="J63" i="1" s="1"/>
  <c r="J55" i="1"/>
  <c r="J54" i="1"/>
  <c r="J53" i="1"/>
  <c r="J52" i="1"/>
  <c r="J51" i="1"/>
  <c r="J117" i="1"/>
  <c r="J113" i="1"/>
  <c r="J109" i="1"/>
  <c r="J105" i="1"/>
  <c r="J92" i="1"/>
  <c r="I87" i="1"/>
  <c r="I89" i="1" s="1"/>
  <c r="F80" i="1"/>
  <c r="J79" i="1"/>
  <c r="J81" i="1" s="1"/>
  <c r="I74" i="1"/>
  <c r="I73" i="1"/>
  <c r="I70" i="1"/>
  <c r="I69" i="1"/>
  <c r="J122" i="1"/>
  <c r="J97" i="1"/>
  <c r="J99" i="1" s="1"/>
  <c r="J93" i="1"/>
  <c r="J88" i="1"/>
  <c r="G87" i="1"/>
  <c r="L80" i="1"/>
  <c r="I79" i="1"/>
  <c r="I81" i="1" s="1"/>
  <c r="G74" i="1"/>
  <c r="N74" i="1" s="1"/>
  <c r="G73" i="1"/>
  <c r="G70" i="1"/>
  <c r="G69" i="1"/>
  <c r="G66" i="1"/>
  <c r="N66" i="1" s="1"/>
  <c r="G65" i="1"/>
  <c r="G62" i="1"/>
  <c r="G61" i="1"/>
  <c r="N61" i="1" s="1"/>
  <c r="G60" i="1"/>
  <c r="N60" i="1" s="1"/>
  <c r="G59" i="1"/>
  <c r="N59" i="1" s="1"/>
  <c r="G58" i="1"/>
  <c r="G55" i="1"/>
  <c r="N55" i="1" s="1"/>
  <c r="G54" i="1"/>
  <c r="N54" i="1" s="1"/>
  <c r="G53" i="1"/>
  <c r="N53" i="1" s="1"/>
  <c r="F13" i="1"/>
  <c r="L13" i="1"/>
  <c r="F14" i="1"/>
  <c r="L14" i="1"/>
  <c r="F15" i="1"/>
  <c r="L15" i="1"/>
  <c r="F16" i="1"/>
  <c r="L16" i="1"/>
  <c r="F17" i="1"/>
  <c r="L17" i="1"/>
  <c r="F18" i="1"/>
  <c r="L18" i="1"/>
  <c r="F19" i="1"/>
  <c r="L19" i="1"/>
  <c r="F20" i="1"/>
  <c r="L20" i="1"/>
  <c r="F21" i="1"/>
  <c r="L21" i="1"/>
  <c r="F22" i="1"/>
  <c r="L22" i="1"/>
  <c r="F25" i="1"/>
  <c r="L25" i="1"/>
  <c r="L28" i="1" s="1"/>
  <c r="F26" i="1"/>
  <c r="L26" i="1"/>
  <c r="F27" i="1"/>
  <c r="L27" i="1"/>
  <c r="J35" i="1"/>
  <c r="G36" i="1"/>
  <c r="N36" i="1" s="1"/>
  <c r="J37" i="1"/>
  <c r="G38" i="1"/>
  <c r="N38" i="1" s="1"/>
  <c r="J40" i="1"/>
  <c r="G42" i="1"/>
  <c r="J43" i="1"/>
  <c r="G44" i="1"/>
  <c r="N44" i="1" s="1"/>
  <c r="J45" i="1"/>
  <c r="I52" i="1"/>
  <c r="I60" i="1"/>
  <c r="Q84" i="1"/>
  <c r="Q120" i="1"/>
  <c r="Q127" i="1"/>
  <c r="Q141" i="1" l="1"/>
  <c r="Q138" i="1" s="1"/>
  <c r="Q140" i="1"/>
  <c r="Q137" i="1" s="1"/>
  <c r="Q133" i="1"/>
  <c r="Q82" i="1"/>
  <c r="L23" i="1"/>
  <c r="L48" i="1" s="1"/>
  <c r="G71" i="1"/>
  <c r="N69" i="1"/>
  <c r="L84" i="1"/>
  <c r="N94" i="1"/>
  <c r="N105" i="1"/>
  <c r="N113" i="1"/>
  <c r="N123" i="1"/>
  <c r="L132" i="1"/>
  <c r="N43" i="1"/>
  <c r="N37" i="1"/>
  <c r="I46" i="1"/>
  <c r="N26" i="1"/>
  <c r="N20" i="1"/>
  <c r="N16" i="1"/>
  <c r="F28" i="1"/>
  <c r="F23" i="1"/>
  <c r="G63" i="1"/>
  <c r="N58" i="1"/>
  <c r="N63" i="1" s="1"/>
  <c r="N62" i="1"/>
  <c r="N70" i="1"/>
  <c r="I75" i="1"/>
  <c r="J67" i="1"/>
  <c r="J75" i="1"/>
  <c r="J89" i="1"/>
  <c r="J110" i="1"/>
  <c r="J120" i="1" s="1"/>
  <c r="F63" i="1"/>
  <c r="G81" i="1"/>
  <c r="N79" i="1"/>
  <c r="N81" i="1" s="1"/>
  <c r="G95" i="1"/>
  <c r="N91" i="1"/>
  <c r="G99" i="1"/>
  <c r="N97" i="1"/>
  <c r="G110" i="1"/>
  <c r="N108" i="1"/>
  <c r="G118" i="1"/>
  <c r="N116" i="1"/>
  <c r="N118" i="1" s="1"/>
  <c r="N124" i="1"/>
  <c r="J132" i="1"/>
  <c r="N129" i="1"/>
  <c r="G56" i="1"/>
  <c r="N51" i="1"/>
  <c r="J46" i="1"/>
  <c r="I28" i="1"/>
  <c r="I48" i="1" s="1"/>
  <c r="G28" i="1"/>
  <c r="N25" i="1"/>
  <c r="N19" i="1"/>
  <c r="N15" i="1"/>
  <c r="G46" i="1"/>
  <c r="N42" i="1"/>
  <c r="G67" i="1"/>
  <c r="N65" i="1"/>
  <c r="N67" i="1" s="1"/>
  <c r="G75" i="1"/>
  <c r="N73" i="1"/>
  <c r="N75" i="1" s="1"/>
  <c r="G89" i="1"/>
  <c r="G101" i="1" s="1"/>
  <c r="N87" i="1"/>
  <c r="J127" i="1"/>
  <c r="N88" i="1"/>
  <c r="L63" i="1"/>
  <c r="L77" i="1" s="1"/>
  <c r="N80" i="1"/>
  <c r="N92" i="1"/>
  <c r="N98" i="1"/>
  <c r="N109" i="1"/>
  <c r="N117" i="1"/>
  <c r="I95" i="1"/>
  <c r="I101" i="1" s="1"/>
  <c r="I84" i="1" s="1"/>
  <c r="N130" i="1"/>
  <c r="N52" i="1"/>
  <c r="I63" i="1"/>
  <c r="N45" i="1"/>
  <c r="N40" i="1"/>
  <c r="N35" i="1"/>
  <c r="N22" i="1"/>
  <c r="N18" i="1"/>
  <c r="N14" i="1"/>
  <c r="P141" i="1"/>
  <c r="P138" i="1" s="1"/>
  <c r="P140" i="1"/>
  <c r="P137" i="1" s="1"/>
  <c r="P133" i="1"/>
  <c r="P82" i="1"/>
  <c r="I71" i="1"/>
  <c r="J56" i="1"/>
  <c r="J71" i="1"/>
  <c r="J95" i="1"/>
  <c r="J118" i="1"/>
  <c r="F77" i="1"/>
  <c r="F81" i="1"/>
  <c r="N93" i="1"/>
  <c r="G106" i="1"/>
  <c r="N104" i="1"/>
  <c r="N106" i="1" s="1"/>
  <c r="G114" i="1"/>
  <c r="N112" i="1"/>
  <c r="N114" i="1" s="1"/>
  <c r="G127" i="1"/>
  <c r="N122" i="1"/>
  <c r="N127" i="1" s="1"/>
  <c r="F132" i="1"/>
  <c r="F84" i="1" s="1"/>
  <c r="G132" i="1"/>
  <c r="N131" i="1"/>
  <c r="N132" i="1" s="1"/>
  <c r="I56" i="1"/>
  <c r="J28" i="1"/>
  <c r="J48" i="1" s="1"/>
  <c r="N27" i="1"/>
  <c r="N21" i="1"/>
  <c r="N17" i="1"/>
  <c r="G23" i="1"/>
  <c r="G48" i="1" s="1"/>
  <c r="N13" i="1"/>
  <c r="N23" i="1" s="1"/>
  <c r="I83" i="1" l="1"/>
  <c r="N110" i="1"/>
  <c r="N95" i="1"/>
  <c r="N46" i="1"/>
  <c r="N28" i="1"/>
  <c r="N48" i="1" s="1"/>
  <c r="N83" i="1" s="1"/>
  <c r="N56" i="1"/>
  <c r="N77" i="1" s="1"/>
  <c r="L83" i="1"/>
  <c r="I77" i="1"/>
  <c r="N120" i="1"/>
  <c r="G77" i="1"/>
  <c r="G83" i="1" s="1"/>
  <c r="N99" i="1"/>
  <c r="J101" i="1"/>
  <c r="J84" i="1" s="1"/>
  <c r="G120" i="1"/>
  <c r="G84" i="1" s="1"/>
  <c r="J77" i="1"/>
  <c r="J83" i="1" s="1"/>
  <c r="N89" i="1"/>
  <c r="F48" i="1"/>
  <c r="F83" i="1" s="1"/>
  <c r="N71" i="1"/>
  <c r="G141" i="1" l="1"/>
  <c r="G138" i="1" s="1"/>
  <c r="G140" i="1"/>
  <c r="G137" i="1" s="1"/>
  <c r="G133" i="1"/>
  <c r="G82" i="1"/>
  <c r="J141" i="1"/>
  <c r="J138" i="1" s="1"/>
  <c r="J140" i="1"/>
  <c r="J137" i="1" s="1"/>
  <c r="J133" i="1"/>
  <c r="J82" i="1"/>
  <c r="F133" i="1"/>
  <c r="F141" i="1"/>
  <c r="F138" i="1" s="1"/>
  <c r="F140" i="1"/>
  <c r="F137" i="1" s="1"/>
  <c r="F82" i="1"/>
  <c r="N101" i="1"/>
  <c r="N84" i="1" s="1"/>
  <c r="N140" i="1" s="1"/>
  <c r="N137" i="1" s="1"/>
  <c r="L133" i="1"/>
  <c r="L141" i="1"/>
  <c r="L138" i="1" s="1"/>
  <c r="L140" i="1"/>
  <c r="L137" i="1" s="1"/>
  <c r="L82" i="1"/>
  <c r="I141" i="1"/>
  <c r="I138" i="1" s="1"/>
  <c r="I140" i="1"/>
  <c r="I137" i="1" s="1"/>
  <c r="I133" i="1"/>
  <c r="I82" i="1"/>
  <c r="B82" i="1" l="1"/>
  <c r="N82" i="1"/>
  <c r="N133" i="1"/>
  <c r="B133" i="1" s="1"/>
  <c r="N141" i="1"/>
  <c r="N138" i="1" s="1"/>
</calcChain>
</file>

<file path=xl/comments1.xml><?xml version="1.0" encoding="utf-8"?>
<comments xmlns="http://schemas.openxmlformats.org/spreadsheetml/2006/main">
  <authors>
    <author>Author</author>
  </authors>
  <commentList>
    <comment ref="T2" author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D8" authorId="0">
      <text>
        <r>
          <rPr>
            <sz val="11"/>
            <color indexed="81"/>
            <rFont val="Times New Roman"/>
            <family val="1"/>
            <charset val="204"/>
          </rPr>
          <t xml:space="preserve">Тази таблица съдържа информация </t>
        </r>
        <r>
          <rPr>
            <b/>
            <i/>
            <sz val="11"/>
            <color indexed="81"/>
            <rFont val="Times New Roman"/>
            <family val="1"/>
            <charset val="204"/>
          </rPr>
          <t>в левове</t>
        </r>
        <r>
          <rPr>
            <sz val="11"/>
            <color indexed="81"/>
            <rFont val="Times New Roman"/>
            <family val="1"/>
            <charset val="204"/>
          </rPr>
          <t xml:space="preserve"> по съответните позиции за целите на изготвяне на касовия отчет по </t>
        </r>
        <r>
          <rPr>
            <b/>
            <i/>
            <sz val="11"/>
            <color indexed="18"/>
            <rFont val="Times New Roman"/>
            <family val="1"/>
            <charset val="204"/>
          </rPr>
          <t>т. 1.3</t>
        </r>
        <r>
          <rPr>
            <sz val="11"/>
            <color indexed="81"/>
            <rFont val="Times New Roman"/>
            <family val="1"/>
            <charset val="204"/>
          </rPr>
          <t xml:space="preserve"> от </t>
        </r>
        <r>
          <rPr>
            <b/>
            <i/>
            <sz val="11"/>
            <color indexed="18"/>
            <rFont val="Times New Roman"/>
            <family val="1"/>
            <charset val="204"/>
          </rPr>
          <t>Заповед № ЗМФ-1338/22.12.2015 г.</t>
        </r>
        <r>
          <rPr>
            <sz val="11"/>
            <color indexed="18"/>
            <rFont val="Times New Roman"/>
            <family val="1"/>
            <charset val="204"/>
          </rPr>
          <t xml:space="preserve"> </t>
        </r>
        <r>
          <rPr>
            <sz val="11"/>
            <color indexed="81"/>
            <rFont val="Times New Roman"/>
            <family val="1"/>
            <charset val="204"/>
          </rPr>
          <t xml:space="preserve">на министъра на финансите - елемент от годишния финансов отчет </t>
        </r>
        <r>
          <rPr>
            <b/>
            <i/>
            <u/>
            <sz val="11"/>
            <color indexed="20"/>
            <rFont val="Times New Roman"/>
            <family val="1"/>
            <charset val="204"/>
          </rPr>
          <t>за 2021 г</t>
        </r>
        <r>
          <rPr>
            <sz val="11"/>
            <color indexed="81"/>
            <rFont val="Times New Roman"/>
            <family val="1"/>
            <charset val="204"/>
          </rPr>
          <t>.</t>
        </r>
      </text>
    </comment>
    <comment ref="C134" authorId="0">
      <text>
        <r>
          <rPr>
            <sz val="10"/>
            <color indexed="81"/>
            <rFont val="Times New Roman"/>
            <family val="1"/>
            <charset val="204"/>
          </rPr>
          <t xml:space="preserve">Датата  на изготвяне се  въвежда във формат  </t>
        </r>
        <r>
          <rPr>
            <b/>
            <i/>
            <sz val="10"/>
            <color indexed="12"/>
            <rFont val="Times New Roman"/>
            <family val="1"/>
            <charset val="204"/>
          </rPr>
          <t>ДД</t>
        </r>
        <r>
          <rPr>
            <b/>
            <i/>
            <sz val="10"/>
            <color indexed="10"/>
            <rFont val="Times New Roman"/>
            <family val="1"/>
            <charset val="204"/>
          </rPr>
          <t>ММ</t>
        </r>
        <r>
          <rPr>
            <b/>
            <i/>
            <sz val="10"/>
            <color indexed="16"/>
            <rFont val="Times New Roman"/>
            <family val="1"/>
            <charset val="204"/>
          </rPr>
          <t>ГГГГ</t>
        </r>
        <r>
          <rPr>
            <sz val="10"/>
            <color indexed="81"/>
            <rFont val="Times New Roman"/>
            <family val="1"/>
            <charset val="204"/>
          </rPr>
          <t xml:space="preserve">.
</t>
        </r>
      </text>
    </comment>
  </commentList>
</comments>
</file>

<file path=xl/sharedStrings.xml><?xml version="1.0" encoding="utf-8"?>
<sst xmlns="http://schemas.openxmlformats.org/spreadsheetml/2006/main" count="266" uniqueCount="238">
  <si>
    <t xml:space="preserve"> (бюджетна организация, предприятие по чл. 165, ал. 1 от ЗПФ, поделение)</t>
  </si>
  <si>
    <t>ЕИК/БУЛСТАТ</t>
  </si>
  <si>
    <t>код по ЕБК</t>
  </si>
  <si>
    <t xml:space="preserve">                    Web-адрес</t>
  </si>
  <si>
    <t>e-mail</t>
  </si>
  <si>
    <t xml:space="preserve">      финансово-правна форма</t>
  </si>
  <si>
    <t xml:space="preserve">                           код от регистъра на бюджетните организации в СЕБРА</t>
  </si>
  <si>
    <t xml:space="preserve">                                                               ИНФОРМАЦИЯ ЗА ИЗГОТВЯНЕ НА  ОТЧЕТ ЗА КАСОВОТО ИЗПЪЛНЕНИЕ </t>
  </si>
  <si>
    <t>ГОДИНА</t>
  </si>
  <si>
    <t>ОТЧЕТ ЗА КАСОВОТО ИЗПЪЛНЕНИЕ НА БЮДЖЕТА, СМЕТКИТЕ ЗА СЕС И ЧУЖДИТЕ СРЕДСТВА</t>
  </si>
  <si>
    <t xml:space="preserve">                       НА БЮДЖЕТА, СМЕТКИТЕ ЗА СРЕДСТВАТА ОТ ЕВРОПЕЙСКИЯ СЪЮЗ И СМЕТКИТЕ ЗА ЧУЖДИ СРЕДСТВА КЪМ</t>
  </si>
  <si>
    <t>(В ЛЕВОВЕ)</t>
  </si>
  <si>
    <r>
      <rPr>
        <sz val="14"/>
        <color indexed="28"/>
        <rFont val="Times New Roman"/>
        <family val="1"/>
        <charset val="204"/>
      </rPr>
      <t xml:space="preserve">БЮДЖЕТ </t>
    </r>
    <r>
      <rPr>
        <sz val="12"/>
        <color indexed="28"/>
        <rFont val="Times New Roman"/>
        <family val="1"/>
        <charset val="204"/>
      </rPr>
      <t xml:space="preserve">Годишен         уточнен план                           </t>
    </r>
  </si>
  <si>
    <t xml:space="preserve">БЮДЖЕТ -ОТЧЕТ  </t>
  </si>
  <si>
    <t xml:space="preserve">Сметки за сред-ства от Европей-ския съюз-инди-кативни разчети                      </t>
  </si>
  <si>
    <t>Сметки за сред-ства от Евро-пейския съюз - ОТЧЕТ</t>
  </si>
  <si>
    <t xml:space="preserve">Сметки за чуж-ди средства - ОТЧЕТ                </t>
  </si>
  <si>
    <t xml:space="preserve">ОБЩО КАСОВ ОТЧЕТ  </t>
  </si>
  <si>
    <r>
      <rPr>
        <i/>
        <sz val="14"/>
        <rFont val="Times New Roman"/>
        <family val="1"/>
        <charset val="204"/>
      </rPr>
      <t xml:space="preserve">таблица            'OTCHET'         </t>
    </r>
    <r>
      <rPr>
        <sz val="12"/>
        <rFont val="Times New Roman"/>
        <family val="1"/>
        <charset val="204"/>
      </rPr>
      <t xml:space="preserve">Год. уточнен план                           </t>
    </r>
  </si>
  <si>
    <r>
      <rPr>
        <i/>
        <sz val="14"/>
        <rFont val="Times New Roman"/>
        <family val="1"/>
        <charset val="204"/>
      </rPr>
      <t xml:space="preserve">таблица 'OTCHET'  </t>
    </r>
    <r>
      <rPr>
        <b/>
        <sz val="14"/>
        <rFont val="Times New Roman"/>
        <family val="1"/>
        <charset val="204"/>
      </rPr>
      <t>ОТЧЕТ</t>
    </r>
  </si>
  <si>
    <t>§§ от ЕБК, които се включват в съответния показател</t>
  </si>
  <si>
    <t xml:space="preserve">                                  П О К А З А Т Е Л И</t>
  </si>
  <si>
    <t>П О К А З А Т Е Л И</t>
  </si>
  <si>
    <t xml:space="preserve">                                                                (а)</t>
  </si>
  <si>
    <t>(1)</t>
  </si>
  <si>
    <t>(2)</t>
  </si>
  <si>
    <t>(3)</t>
  </si>
  <si>
    <t>(4)</t>
  </si>
  <si>
    <t>(5)</t>
  </si>
  <si>
    <t>(6)=(2)+(4)+(5)</t>
  </si>
  <si>
    <t xml:space="preserve"> А. ПРИХОДИ, ПОМОЩИ И ДАРЕНИЯ</t>
  </si>
  <si>
    <t xml:space="preserve"> I. Постъпления от текущи приходи</t>
  </si>
  <si>
    <t xml:space="preserve"> 1. Приходи от данъци и осигурителни вноски</t>
  </si>
  <si>
    <t>приходни §§ 01-00 ÷ 20-00</t>
  </si>
  <si>
    <t xml:space="preserve"> 2. Приходи от такси и вноски</t>
  </si>
  <si>
    <t>приходни §§ 25-00, 26-00, 27-00, 36-08 и 36-10</t>
  </si>
  <si>
    <t xml:space="preserve">     в т.ч.  приходи от вноски</t>
  </si>
  <si>
    <t>приходни §§ 36-08 и 36-10</t>
  </si>
  <si>
    <t xml:space="preserve"> 3. Приходи от административни глоби, санкции и наказателни лихви</t>
  </si>
  <si>
    <t>приходни §§ 28-02 и 28-09</t>
  </si>
  <si>
    <t xml:space="preserve"> 4. Нетни приходи от продажби на услуги, стоки и продукция</t>
  </si>
  <si>
    <t>приходeн § 24-04</t>
  </si>
  <si>
    <t xml:space="preserve"> 5. Приходи от наеми</t>
  </si>
  <si>
    <t>приходни §§ 24-05 и 24-06</t>
  </si>
  <si>
    <t xml:space="preserve"> 6. Приходи от концесии и лицензии за ползване на публични активи</t>
  </si>
  <si>
    <t>приходни §§ 41-00 и 42-00</t>
  </si>
  <si>
    <t xml:space="preserve"> 7. Приходи от лихви</t>
  </si>
  <si>
    <t>приходни §§ 24-08 ÷ 24-19</t>
  </si>
  <si>
    <t xml:space="preserve"> 8. Приходи от дивиденти и дялово участие </t>
  </si>
  <si>
    <t>приходни §§ 24-01, 24-03 и 24-07</t>
  </si>
  <si>
    <t xml:space="preserve"> 9. Други текущи приходи и реализирани курсови разлики</t>
  </si>
  <si>
    <t>приходни §§ 36-01, 36-05 и 36-19</t>
  </si>
  <si>
    <t xml:space="preserve"> Общо за група І. Постъпления от текущи приходи</t>
  </si>
  <si>
    <t>сборен ред за група І. Постъпления от текущи приходи</t>
  </si>
  <si>
    <t xml:space="preserve"> IІ. Реализация на нефинансови активи и конфискувани средства</t>
  </si>
  <si>
    <t xml:space="preserve"> 1. Продажба на земя</t>
  </si>
  <si>
    <t>приходeн § 40-40</t>
  </si>
  <si>
    <t xml:space="preserve"> 2. Продажба на други нефинансови дълготрайни активи</t>
  </si>
  <si>
    <r>
      <t xml:space="preserve">приходeн § 40-00 </t>
    </r>
    <r>
      <rPr>
        <i/>
        <u/>
        <sz val="12"/>
        <color indexed="10"/>
        <rFont val="Times New Roman CYR"/>
        <charset val="204"/>
      </rPr>
      <t>без</t>
    </r>
    <r>
      <rPr>
        <sz val="12"/>
        <rFont val="Times New Roman CYR"/>
        <family val="1"/>
        <charset val="204"/>
      </rPr>
      <t xml:space="preserve"> §§ 40-40 и 40-71</t>
    </r>
  </si>
  <si>
    <t xml:space="preserve"> 3. Конфиск. средства и продажби на конфискувани и от залог нефин. активи </t>
  </si>
  <si>
    <t>приходeн § 28-01</t>
  </si>
  <si>
    <t xml:space="preserve"> Общо за група ІІ. Постъпления от продажби на нефинансови активи</t>
  </si>
  <si>
    <t>сборен ред за група ІІ. Постъпления от продажби на нефинансови активи</t>
  </si>
  <si>
    <t xml:space="preserve"> IІI. Внесен ДДС, др. данъци в/у продажбите и коректив за постъпления </t>
  </si>
  <si>
    <t xml:space="preserve"> 1. Внесен ДДС</t>
  </si>
  <si>
    <t xml:space="preserve"> 2. Внесен данък върху приходите от стопанска дейност</t>
  </si>
  <si>
    <t xml:space="preserve"> 3. Внесени други данъци върху продажбите</t>
  </si>
  <si>
    <t xml:space="preserve"> 4. Коректив за касови постъпления</t>
  </si>
  <si>
    <t xml:space="preserve"> ІІІ. Внесен ДДС и др. данъци в/у продажбите и коректив за постъпления</t>
  </si>
  <si>
    <r>
      <t xml:space="preserve">ІІІ. </t>
    </r>
    <r>
      <rPr>
        <b/>
        <sz val="11"/>
        <rFont val="Times New Roman CYR"/>
        <charset val="204"/>
      </rPr>
      <t>Внесен ДДС и др. д-ци в/у продажбите и коректив</t>
    </r>
    <r>
      <rPr>
        <b/>
        <sz val="12"/>
        <rFont val="Times New Roman CYR"/>
        <family val="1"/>
        <charset val="204"/>
      </rPr>
      <t xml:space="preserve"> - </t>
    </r>
    <r>
      <rPr>
        <b/>
        <sz val="11"/>
        <rFont val="Times New Roman CYR"/>
        <charset val="204"/>
      </rPr>
      <t>приходни</t>
    </r>
    <r>
      <rPr>
        <b/>
        <sz val="12"/>
        <rFont val="Times New Roman CYR"/>
        <family val="1"/>
        <charset val="204"/>
      </rPr>
      <t xml:space="preserve"> § 36-18 </t>
    </r>
    <r>
      <rPr>
        <b/>
        <sz val="11"/>
        <rFont val="Times New Roman CYR"/>
        <charset val="204"/>
      </rPr>
      <t xml:space="preserve">и </t>
    </r>
    <r>
      <rPr>
        <b/>
        <sz val="12"/>
        <rFont val="Times New Roman CYR"/>
        <family val="1"/>
        <charset val="204"/>
      </rPr>
      <t>37-00</t>
    </r>
  </si>
  <si>
    <t xml:space="preserve">     в т. ч. внесен ДДС</t>
  </si>
  <si>
    <t>приходен § 37-01</t>
  </si>
  <si>
    <t xml:space="preserve">                внесен данък в/у приходите от стопанска дейност</t>
  </si>
  <si>
    <t>приходен § 37-02</t>
  </si>
  <si>
    <t xml:space="preserve">                внесени други данъци, такси и вноски в/у продажбите</t>
  </si>
  <si>
    <t>приходен § 37-09</t>
  </si>
  <si>
    <t xml:space="preserve"> IV. Постъпления от застрахователни обезщетения</t>
  </si>
  <si>
    <r>
      <rPr>
        <b/>
        <sz val="11"/>
        <rFont val="Times New Roman CYR"/>
        <charset val="204"/>
      </rPr>
      <t>IV. Постъпления от застрахователни обезщетения</t>
    </r>
    <r>
      <rPr>
        <b/>
        <sz val="12"/>
        <rFont val="Times New Roman CYR"/>
        <family val="1"/>
        <charset val="204"/>
      </rPr>
      <t xml:space="preserve"> - приходни § 36-11 и 36-12</t>
    </r>
  </si>
  <si>
    <t xml:space="preserve"> V. Приходи от помощи и дарения</t>
  </si>
  <si>
    <t xml:space="preserve"> 1. Помощи и дарения от Европейския съюз</t>
  </si>
  <si>
    <t>приходни §§ 46-10, 46-20, 48-10 и 48-20</t>
  </si>
  <si>
    <t xml:space="preserve"> 2. Други помощи и дарения от чужбина</t>
  </si>
  <si>
    <t>приходни §§ 46-30 ÷ 46-80 и §§ 48-30 ÷ 48-80</t>
  </si>
  <si>
    <t xml:space="preserve"> 3. Други безвъзмездно получени средства по международни и други програми</t>
  </si>
  <si>
    <t>приходeн § 47-00</t>
  </si>
  <si>
    <t xml:space="preserve"> 4. Помощи и дарения от страната</t>
  </si>
  <si>
    <t>приходeн § 45-00</t>
  </si>
  <si>
    <t xml:space="preserve"> Общо за група V. Приходи от помощи и дарения</t>
  </si>
  <si>
    <t>сборен ред за група V. Приходи от помощи и дарения</t>
  </si>
  <si>
    <t xml:space="preserve"> А. ОБЩО ПРИХОДИ, ПОМОЩИ И ДАРЕНИЯ</t>
  </si>
  <si>
    <t xml:space="preserve"> сборен ред за А. ОБЩО ПРИХОДИ, ПОМОЩИ И ДАРЕНИЯ</t>
  </si>
  <si>
    <t xml:space="preserve"> Б. РАЗХОДИ И ПРИДОБИВАНЕ НА НЕФИНАНСОВИ АКТИВИ</t>
  </si>
  <si>
    <t xml:space="preserve"> I. Плащания за текущи нелихвени разходи</t>
  </si>
  <si>
    <t xml:space="preserve"> 1. Разходи за издръжка - нефинансови позиции</t>
  </si>
  <si>
    <r>
      <t>разходни §§ 10-00 (</t>
    </r>
    <r>
      <rPr>
        <i/>
        <u/>
        <sz val="12"/>
        <color indexed="10"/>
        <rFont val="Times New Roman CYR"/>
        <charset val="204"/>
      </rPr>
      <t>без</t>
    </r>
    <r>
      <rPr>
        <sz val="12"/>
        <rFont val="Times New Roman CYR"/>
        <family val="1"/>
        <charset val="204"/>
      </rPr>
      <t xml:space="preserve"> §§ 10-62, 10-63 и 10-69), 46-00 и § 00-98 </t>
    </r>
    <r>
      <rPr>
        <sz val="12"/>
        <rFont val="Times New Roman CYR"/>
        <charset val="204"/>
      </rPr>
      <t>(</t>
    </r>
    <r>
      <rPr>
        <i/>
        <u/>
        <sz val="12"/>
        <color indexed="10"/>
        <rFont val="Times New Roman CYR"/>
        <charset val="204"/>
      </rPr>
      <t>без</t>
    </r>
    <r>
      <rPr>
        <sz val="12"/>
        <rFont val="Times New Roman CYR"/>
        <family val="1"/>
        <charset val="204"/>
      </rPr>
      <t xml:space="preserve"> НОИ и НЗОК)</t>
    </r>
  </si>
  <si>
    <t xml:space="preserve"> 2. Разходи за застраховане и други финансови услуги</t>
  </si>
  <si>
    <t>разходни §§ 10-62, 10-63 и 10-69</t>
  </si>
  <si>
    <t xml:space="preserve"> 3. Платени данъци, такси и административни санкции</t>
  </si>
  <si>
    <t>разходен § 19-00</t>
  </si>
  <si>
    <t xml:space="preserve"> 4. Разходи за възнаграждения на персонал</t>
  </si>
  <si>
    <t>разходни §§ 01-00 и 02-00</t>
  </si>
  <si>
    <t xml:space="preserve"> 5. Разходи за осигурителни вноски</t>
  </si>
  <si>
    <t>разходни §§ 05-00 и 08-00</t>
  </si>
  <si>
    <t xml:space="preserve"> Общо за група І. Плащания за текущи нелихвени разходи</t>
  </si>
  <si>
    <t>сборен ред за група І. Плащания за текущи нелихвени разходи</t>
  </si>
  <si>
    <t xml:space="preserve"> IІ. Плащания за придобиване на нефинансови дълготрайни активи</t>
  </si>
  <si>
    <t xml:space="preserve"> 1. Придобиване на земя</t>
  </si>
  <si>
    <t>разходен § 54-00</t>
  </si>
  <si>
    <t xml:space="preserve"> 2. Придобиване на други дълготрайни материални активи</t>
  </si>
  <si>
    <t>разходни §§ 51-00 и 52-00</t>
  </si>
  <si>
    <t xml:space="preserve"> 3. Придобиване на нематериални дълготрайни активи</t>
  </si>
  <si>
    <t>разходен § 53-00</t>
  </si>
  <si>
    <t xml:space="preserve"> 4. Нето-прираст на държавния резерв и изкупуване на земеделска продукция </t>
  </si>
  <si>
    <r>
      <t xml:space="preserve">разходен § 57-00 и приходeн § 40-71 </t>
    </r>
    <r>
      <rPr>
        <i/>
        <sz val="12"/>
        <color indexed="10"/>
        <rFont val="Times New Roman CYR"/>
        <charset val="204"/>
      </rPr>
      <t>(-)</t>
    </r>
  </si>
  <si>
    <t xml:space="preserve">     в т. ч. постъпления от реализация на държавния резерв (-)</t>
  </si>
  <si>
    <r>
      <t xml:space="preserve">приходeн § 40-71 </t>
    </r>
    <r>
      <rPr>
        <i/>
        <sz val="12"/>
        <color indexed="10"/>
        <rFont val="Times New Roman CYR"/>
        <charset val="204"/>
      </rPr>
      <t>(-)</t>
    </r>
  </si>
  <si>
    <t xml:space="preserve"> Общо за група ІІ. Плащания за на нефинансови дълготрайни активи</t>
  </si>
  <si>
    <t>сборен ред за група ІІ. Плащания за на нефинансови дълготрайни активи</t>
  </si>
  <si>
    <t xml:space="preserve"> III. Плащания за разходи за лихви</t>
  </si>
  <si>
    <t xml:space="preserve"> 1. Разходи за лихви по банкови заеми и държавни (общински) ценни книжа</t>
  </si>
  <si>
    <t>разходни §§ 21-00 ÷ 28-00</t>
  </si>
  <si>
    <t xml:space="preserve"> 2. Разходи за лихви по други заеми и дългове</t>
  </si>
  <si>
    <t>разходен § 29-00</t>
  </si>
  <si>
    <t xml:space="preserve"> Общо за група ІІІ. Плащания за разходи за лихви</t>
  </si>
  <si>
    <t>сборен ред за група ІІІ. Плащания за разходи за лихви</t>
  </si>
  <si>
    <t xml:space="preserve"> IV. Трансфери към домакинства</t>
  </si>
  <si>
    <t xml:space="preserve"> 1. Осигурителни плащания и други текущи трансфери</t>
  </si>
  <si>
    <t xml:space="preserve">разходни §§ 39-00 ÷ 42-00 (за НОИ и НЗОК - и разходен § 00-98) </t>
  </si>
  <si>
    <t xml:space="preserve"> 2. Капиталови трансфери към домакинства</t>
  </si>
  <si>
    <t>разходен § 55-04</t>
  </si>
  <si>
    <t xml:space="preserve"> Общо за група ІV. Трансфери към домакинства</t>
  </si>
  <si>
    <t>сборен ред за група ІV. Трансфери към домакинства</t>
  </si>
  <si>
    <t xml:space="preserve"> V. Субсидии и капиталови трансфери</t>
  </si>
  <si>
    <t xml:space="preserve"> 1. Текущи субсидии и трансфери към други лица</t>
  </si>
  <si>
    <t>разходни §§ 33-00, 43-00, 44-00, 45-00 и 49-01</t>
  </si>
  <si>
    <t xml:space="preserve"> 2. Капиталови трансфери към други лица</t>
  </si>
  <si>
    <r>
      <t>разходни §§ 49-02 и 55-00 (</t>
    </r>
    <r>
      <rPr>
        <i/>
        <u/>
        <sz val="12"/>
        <color indexed="10"/>
        <rFont val="Times New Roman CYR"/>
        <charset val="204"/>
      </rPr>
      <t>без</t>
    </r>
    <r>
      <rPr>
        <sz val="12"/>
        <rFont val="Times New Roman CYR"/>
        <family val="1"/>
        <charset val="204"/>
      </rPr>
      <t xml:space="preserve"> § 55-04)</t>
    </r>
  </si>
  <si>
    <t xml:space="preserve"> Общо за група V. Субсидии и капиталови трансфери</t>
  </si>
  <si>
    <t>сборен ред за група V. Субсидии и капиталови трансфери</t>
  </si>
  <si>
    <t xml:space="preserve"> Б. ОБЩО РАЗХОДИ И ПРИДОБИВАНЕ НА НЕФИНАНСОВИ АКТИВИ</t>
  </si>
  <si>
    <r>
      <t xml:space="preserve"> сборен за ред Б. </t>
    </r>
    <r>
      <rPr>
        <b/>
        <sz val="11"/>
        <rFont val="Times New Roman"/>
        <family val="1"/>
        <charset val="204"/>
      </rPr>
      <t>ОБЩО РАЗХОДИ И ПРИДОБИВАНЕ НА НЕФИН. АКТИВИ</t>
    </r>
  </si>
  <si>
    <t xml:space="preserve"> В. ТРАНСФЕРИ И БЕЗЛИХВЕНИ ЗАЕМИ М/У БЮДЖ. ОРГАНИЗАЦИИ</t>
  </si>
  <si>
    <t xml:space="preserve"> 1. Трансфери между бюджетни организации (нето)</t>
  </si>
  <si>
    <t>трансферни параграфи §§ 30-00 ÷ 32-00 и 60-00 ÷ 69-00</t>
  </si>
  <si>
    <t xml:space="preserve"> 2. Временни безлихвени заеми между бюджетни организации (нето)</t>
  </si>
  <si>
    <t>трансферни параграфи §§ 74-00 ÷ 78-00</t>
  </si>
  <si>
    <t xml:space="preserve"> В. ОБЩО ТРАНСФЕРИ И  ЗАЕМИ М/У БЮДЖЕТНИ ОРГАНИЗАЦИИ</t>
  </si>
  <si>
    <r>
      <t xml:space="preserve"> сборен ред за  </t>
    </r>
    <r>
      <rPr>
        <b/>
        <sz val="11"/>
        <rFont val="Times New Roman"/>
        <family val="1"/>
        <charset val="204"/>
      </rPr>
      <t>В. ОБЩО ТРАНСФЕРИ И  ЗАЕМИ М/У БЮДЖ. ОРГАНИЗАЦИИ</t>
    </r>
  </si>
  <si>
    <t>Г. Бюджетно салдо: Дефицит (-) / излишък (+) = (А. - Б. + В. )</t>
  </si>
  <si>
    <t>Д. Финансиране на бюджетното салдо (Е. + Ж. + З. - И.)</t>
  </si>
  <si>
    <t xml:space="preserve"> Е. ОПЕРАЦИИ С ФИНАНСОВИ АКТИВИ</t>
  </si>
  <si>
    <t xml:space="preserve"> I. Придобиване и реализиране на дялове, акции и участия</t>
  </si>
  <si>
    <t xml:space="preserve"> 1. Придобиване на дялове, акции и участия в предприятия (-)</t>
  </si>
  <si>
    <t>финансиращи §§ 70-01 и 70-03</t>
  </si>
  <si>
    <t xml:space="preserve"> 2. Постъпления от реализация и приватизация на дялове, акциии и участия</t>
  </si>
  <si>
    <t>финансиращи §§ 70-10 и 90-00</t>
  </si>
  <si>
    <t xml:space="preserve"> Общо за група І. Придобиване и реализиране на дялове, акции и участия</t>
  </si>
  <si>
    <r>
      <t xml:space="preserve"> Сборен ред за група І. </t>
    </r>
    <r>
      <rPr>
        <b/>
        <sz val="11"/>
        <rFont val="Times New Roman CYR"/>
        <charset val="204"/>
      </rPr>
      <t>Придобиване и реализиране на дялове, акции и участия</t>
    </r>
  </si>
  <si>
    <t xml:space="preserve"> IІ. Предоставени заеми, възмездна фин. помощ и активирани гаранции</t>
  </si>
  <si>
    <t xml:space="preserve"> 1. Предоставени заеми и възмездна финансова помощ (-)</t>
  </si>
  <si>
    <t>финансиращи §§ 71-01, 72-01 и 79-01</t>
  </si>
  <si>
    <t xml:space="preserve"> 2. Получени погашения по предоставени заеми и възмездна фин. помощ (+)</t>
  </si>
  <si>
    <r>
      <t xml:space="preserve">финансиращи §§ 71-02, 72-02, 79-02 и 82-00 и </t>
    </r>
    <r>
      <rPr>
        <i/>
        <sz val="12"/>
        <color indexed="18"/>
        <rFont val="Times New Roman CYR"/>
        <charset val="204"/>
      </rPr>
      <t>§ 80-80</t>
    </r>
    <r>
      <rPr>
        <sz val="12"/>
        <rFont val="Times New Roman CYR"/>
        <family val="1"/>
        <charset val="204"/>
      </rPr>
      <t xml:space="preserve"> (ако е </t>
    </r>
    <r>
      <rPr>
        <i/>
        <sz val="12"/>
        <color indexed="18"/>
        <rFont val="Times New Roman CYR"/>
        <charset val="204"/>
      </rPr>
      <t>"плюс"</t>
    </r>
    <r>
      <rPr>
        <sz val="12"/>
        <rFont val="Times New Roman CYR"/>
        <family val="1"/>
        <charset val="204"/>
      </rPr>
      <t>)</t>
    </r>
  </si>
  <si>
    <t xml:space="preserve"> 3. Плащания по активирани гаранции  - главници по гарантирани заеми</t>
  </si>
  <si>
    <t>финансиращи §§ 73-20, 73-69 и 73-70</t>
  </si>
  <si>
    <t xml:space="preserve"> 4. Възстановени суми по активирани гаранции - главници</t>
  </si>
  <si>
    <t>финансиращи §§ 73-91 и 73-92</t>
  </si>
  <si>
    <t xml:space="preserve"> Общо за група ІІ. Предоставени заеми, възмездна фин. помощ и гаранции</t>
  </si>
  <si>
    <r>
      <t xml:space="preserve"> Сборен ред за група ІІ. </t>
    </r>
    <r>
      <rPr>
        <b/>
        <sz val="11"/>
        <rFont val="Times New Roman CYR"/>
        <charset val="204"/>
      </rPr>
      <t>Предоставени заеми, възмездна фин. помощ и гаранции</t>
    </r>
  </si>
  <si>
    <t xml:space="preserve"> IІI. Други операции с финансови активи</t>
  </si>
  <si>
    <t xml:space="preserve"> 1. Нето-операции с други ценни книжа  и фин. активи (кеш-мениджмънт)</t>
  </si>
  <si>
    <t>финансиращи §§ 91-01 и 92-00</t>
  </si>
  <si>
    <t xml:space="preserve"> 2. Други операции с финансови активи (нето)</t>
  </si>
  <si>
    <t>финансиращи §§ 73-93, 93-36, 93-38</t>
  </si>
  <si>
    <t xml:space="preserve"> Общо за група ІІІ. Други операции с финансови активи</t>
  </si>
  <si>
    <t xml:space="preserve">  Сборен ред за група ІІІ. Други операции с финансови активи</t>
  </si>
  <si>
    <t xml:space="preserve"> Е. ОБЩО ОПЕРАЦИИ С ФИНАНСОВИ АКТИВИ</t>
  </si>
  <si>
    <t xml:space="preserve"> Сборен ред за Е. ОБЩО ОПЕРАЦИИ С ФИНАНСОВИ АКТИВИ</t>
  </si>
  <si>
    <t xml:space="preserve"> Ж. ОПЕРАЦИИ С ФИНАНСОВИ ПАСИВИ</t>
  </si>
  <si>
    <t xml:space="preserve"> I. Емитирани държавни (общински) ценни книжа</t>
  </si>
  <si>
    <t xml:space="preserve"> 1. Постъпления от емисии на държавни (общински) ценни книжа (+)</t>
  </si>
  <si>
    <t>финансиращи §§ 81-11, 81-12 и 85-00</t>
  </si>
  <si>
    <t xml:space="preserve"> 2. Погашения по емисии на държавни (общински) ценни книжа) (-)</t>
  </si>
  <si>
    <t>финансиращи §§ 81-21, 81-22 и 86-00</t>
  </si>
  <si>
    <t xml:space="preserve"> Общо за група І. Емитирани държавни (общински) ценни книжа</t>
  </si>
  <si>
    <t xml:space="preserve"> Сборен ред за група І. Емитирани държавни (общински) ценни книжа</t>
  </si>
  <si>
    <t xml:space="preserve"> IІ. Заеми от банки и други лица</t>
  </si>
  <si>
    <t xml:space="preserve"> 1. Получени банкови и други заеми (+)</t>
  </si>
  <si>
    <t xml:space="preserve">финансиращи §§ 80-11, 80-12, 80-31, 80-32, 80-51, 80-52, 80-97, 83-11, 83-12, 83-71, 83-72 </t>
  </si>
  <si>
    <t xml:space="preserve"> 2. Погашения по получени банкови и други заеми (-)</t>
  </si>
  <si>
    <r>
      <t xml:space="preserve">§§ 80-17, 80-18, 80-37, 80-38, 80-57, 80-58, 80-98, 83-21, 83-22, 83-81, 83-82 и </t>
    </r>
    <r>
      <rPr>
        <i/>
        <sz val="10"/>
        <color indexed="10"/>
        <rFont val="Times New Roman Cyr"/>
        <charset val="204"/>
      </rPr>
      <t>§ 80-80</t>
    </r>
    <r>
      <rPr>
        <sz val="10"/>
        <rFont val="Times New Roman CYR"/>
        <family val="1"/>
        <charset val="204"/>
      </rPr>
      <t xml:space="preserve"> (ако е </t>
    </r>
    <r>
      <rPr>
        <i/>
        <sz val="10"/>
        <color indexed="10"/>
        <rFont val="Times New Roman Cyr"/>
        <charset val="204"/>
      </rPr>
      <t>"минус"</t>
    </r>
    <r>
      <rPr>
        <sz val="10"/>
        <rFont val="Times New Roman CYR"/>
        <family val="1"/>
        <charset val="204"/>
      </rPr>
      <t>)</t>
    </r>
  </si>
  <si>
    <t xml:space="preserve"> Общо за група ІІ. Заеми от банки и други лица</t>
  </si>
  <si>
    <t>Сборен ред за група ІІ. Заеми от банки и други лица</t>
  </si>
  <si>
    <t xml:space="preserve"> IІI. Финансиране чрез финансов лизинг и търговски кредит</t>
  </si>
  <si>
    <t xml:space="preserve"> 1. Получено финансиране по финансов лизинг и търговски кредит (+)</t>
  </si>
  <si>
    <t>финансиращ § 93-17</t>
  </si>
  <si>
    <t xml:space="preserve"> 2. Погашения по финансов лизинг и търговски кредит (-)</t>
  </si>
  <si>
    <t>финансиращ § 93-18</t>
  </si>
  <si>
    <t xml:space="preserve"> Общо за група ІІІ. Финансиране чрез фин. лизинг и търговски кредит</t>
  </si>
  <si>
    <t>Сборен ред за група ІІІ. Финансиране чрез фин. лизинг и търговски кредит</t>
  </si>
  <si>
    <t>ІV. Други операции с финансови пасиви</t>
  </si>
  <si>
    <t xml:space="preserve"> 1. Операции с чужди средства (нето)</t>
  </si>
  <si>
    <t>финансиращи §§ 93-01, 93-10, 93-55 и 93-56</t>
  </si>
  <si>
    <t xml:space="preserve"> 2. Друго финансиране - операции с пасиви (нето)</t>
  </si>
  <si>
    <t>финансиращи §§ 93-37 и 93-39</t>
  </si>
  <si>
    <t xml:space="preserve"> Общо за група ІV. Други операции с финансови пасиви</t>
  </si>
  <si>
    <t>Сборен ред за група ІV. Други операции с финансови пасиви</t>
  </si>
  <si>
    <t xml:space="preserve"> Ж. ОБЩО ОПЕРАЦИИ С ФИНАНСОВИ ПАСИВИ</t>
  </si>
  <si>
    <t xml:space="preserve"> Сборен ред за Ж. ОБЩО ОПЕРАЦИИ С ФИНАНСОВИ ПАСИВИ</t>
  </si>
  <si>
    <t xml:space="preserve"> З. НЕТО-РАЗЧЕТИ И ОПЕРАЦИИ</t>
  </si>
  <si>
    <t xml:space="preserve"> 1. Нето-операции за сметка на средства от Европейския съюз</t>
  </si>
  <si>
    <t>финансиращи §§ 93-21 ÷ 93-28</t>
  </si>
  <si>
    <t xml:space="preserve"> 2. Операции за сметка на други бюджети, сметки и фондове</t>
  </si>
  <si>
    <t>финансиращ § 88-00</t>
  </si>
  <si>
    <t xml:space="preserve"> 3. Други нето-разчети и операции на бюджетни организации</t>
  </si>
  <si>
    <r>
      <t>финансиращи §§ 87-00, 89-00, 93-30, 93-95, 93-96, 95-13 и 98-00</t>
    </r>
    <r>
      <rPr>
        <sz val="11"/>
        <rFont val="Times New Roman Cyr"/>
        <charset val="204"/>
      </rPr>
      <t xml:space="preserve"> (за ЦБ - и § 96-01 и 96-02)</t>
    </r>
  </si>
  <si>
    <t xml:space="preserve">     в т.ч. изменение на средства по сметки, включени в единната сметка</t>
  </si>
  <si>
    <t>финансиращ § 96-00</t>
  </si>
  <si>
    <t xml:space="preserve"> 4. Разлики от закръгления в хил. лв. (+/-)</t>
  </si>
  <si>
    <t>прилага се само за отчета в хил. лв.</t>
  </si>
  <si>
    <t xml:space="preserve"> З. ОБЩО НЕТО-РАЗЧЕТИ И ДРУГИ ОПЕРАЦИИ</t>
  </si>
  <si>
    <t xml:space="preserve"> Сборен ред за З. ОБЩО НЕТО-РАЗЧЕТИ И ДРУГИ НЕТНИ ПОЗИЦИИ</t>
  </si>
  <si>
    <t xml:space="preserve"> И. ИЗМЕНЕНИЕ НА ПАРИЧНИТЕ СРЕДСТВА</t>
  </si>
  <si>
    <t xml:space="preserve"> 1. Наличности на парични средства в началото на отчетния период</t>
  </si>
  <si>
    <r>
      <t xml:space="preserve">финансиращи §§ 95-01 ÷ 95-06, 95-21, 95-22, 96-01 и 96-03 (за ЦБ -  </t>
    </r>
    <r>
      <rPr>
        <i/>
        <u/>
        <sz val="12"/>
        <color indexed="10"/>
        <rFont val="Times New Roman CYR"/>
        <charset val="204"/>
      </rPr>
      <t>без</t>
    </r>
    <r>
      <rPr>
        <sz val="12"/>
        <rFont val="Times New Roman CYR"/>
        <family val="1"/>
        <charset val="204"/>
      </rPr>
      <t xml:space="preserve"> § 96-01 и 96-03)</t>
    </r>
  </si>
  <si>
    <t xml:space="preserve"> 2. Преоценка на наличности в чудестранна валута в края на отчетния период</t>
  </si>
  <si>
    <t>финансиращи §§ 95-14 и 95-49</t>
  </si>
  <si>
    <t xml:space="preserve"> 3. Наличности на парични средства в края на отчетния период</t>
  </si>
  <si>
    <r>
      <rPr>
        <sz val="12"/>
        <color indexed="10"/>
        <rFont val="Times New Roman CYR"/>
        <charset val="204"/>
      </rPr>
      <t>(-)</t>
    </r>
    <r>
      <rPr>
        <sz val="12"/>
        <rFont val="Times New Roman CYR"/>
        <family val="1"/>
        <charset val="204"/>
      </rPr>
      <t xml:space="preserve"> §§ 95-07 ÷ 95-12, 95-28, 95-29, 96-07 и 96-09 (за ЦБ - § </t>
    </r>
    <r>
      <rPr>
        <i/>
        <u/>
        <sz val="12"/>
        <color indexed="10"/>
        <rFont val="Times New Roman CYR"/>
        <charset val="204"/>
      </rPr>
      <t>без</t>
    </r>
    <r>
      <rPr>
        <sz val="12"/>
        <rFont val="Times New Roman CYR"/>
        <family val="1"/>
        <charset val="204"/>
      </rPr>
      <t xml:space="preserve"> 96-07 и 96-09)</t>
    </r>
  </si>
  <si>
    <t xml:space="preserve"> И. ИЗМЕНЕНИЕ НА ПАРИЧНИТЕ СРЕДСТВА (3. - 1. - 2.)</t>
  </si>
  <si>
    <t xml:space="preserve"> Сборен ред за И. ИЗМЕНЕНИЕ НА ПАРИЧНИТЕ СРЕДСТВА (3. - 1. - 2.)</t>
  </si>
  <si>
    <t xml:space="preserve">                                                              Дата:</t>
  </si>
  <si>
    <t xml:space="preserve">              ГЛ. СЧЕТОВОДИТЕЛ:</t>
  </si>
  <si>
    <t xml:space="preserve">                          РЪКОВОДИТЕЛ:</t>
  </si>
  <si>
    <r>
      <rPr>
        <b/>
        <i/>
        <sz val="10"/>
        <color indexed="18"/>
        <rFont val="Times New Roman CYR"/>
        <charset val="204"/>
      </rPr>
      <t xml:space="preserve">КОНТРОЛА </t>
    </r>
    <r>
      <rPr>
        <b/>
        <sz val="10"/>
        <rFont val="Times New Roman Cyr"/>
        <family val="1"/>
        <charset val="204"/>
      </rPr>
      <t>- РАВНЕНИЕ МЕЖДУ БЮДЖЕТНО САЛДО И ФИНАНСИРАНЕ</t>
    </r>
  </si>
  <si>
    <r>
      <rPr>
        <b/>
        <i/>
        <sz val="10"/>
        <color indexed="16"/>
        <rFont val="Times New Roman CYR"/>
        <charset val="204"/>
      </rPr>
      <t>КОНТРОЛА</t>
    </r>
    <r>
      <rPr>
        <b/>
        <i/>
        <sz val="10"/>
        <color indexed="18"/>
        <rFont val="Times New Roman CYR"/>
        <charset val="204"/>
      </rPr>
      <t xml:space="preserve"> </t>
    </r>
    <r>
      <rPr>
        <b/>
        <sz val="10"/>
        <rFont val="Times New Roman Cyr"/>
        <family val="1"/>
        <charset val="204"/>
      </rPr>
      <t>- РАВНЕНИЕ НА КАСОВИ ПОТОЦИ С НАЛИЧНОСТ</t>
    </r>
  </si>
  <si>
    <r>
      <rPr>
        <b/>
        <i/>
        <sz val="10"/>
        <color indexed="18"/>
        <rFont val="Times New Roman CYR"/>
        <charset val="204"/>
      </rPr>
      <t xml:space="preserve">КОНТРОЛА </t>
    </r>
    <r>
      <rPr>
        <b/>
        <sz val="10"/>
        <rFont val="Times New Roman Cyr"/>
        <family val="1"/>
        <charset val="204"/>
      </rPr>
      <t xml:space="preserve">- РАВНЕНИЕ НА БЮДЖ. САЛДО И ФИНАНСИРАНЕ - </t>
    </r>
    <r>
      <rPr>
        <b/>
        <sz val="11"/>
        <rFont val="Times New Roman CYR"/>
        <charset val="204"/>
      </rPr>
      <t>неравнение</t>
    </r>
    <r>
      <rPr>
        <b/>
        <sz val="10"/>
        <rFont val="Times New Roman Cyr"/>
        <family val="1"/>
        <charset val="204"/>
      </rPr>
      <t xml:space="preserve"> </t>
    </r>
    <r>
      <rPr>
        <b/>
        <i/>
        <sz val="10"/>
        <color indexed="18"/>
        <rFont val="Times New Roman CYR"/>
        <charset val="204"/>
      </rPr>
      <t>в левове</t>
    </r>
  </si>
  <si>
    <r>
      <rPr>
        <b/>
        <i/>
        <sz val="10"/>
        <color indexed="16"/>
        <rFont val="Times New Roman CYR"/>
        <charset val="204"/>
      </rPr>
      <t>КОНТРОЛА</t>
    </r>
    <r>
      <rPr>
        <b/>
        <i/>
        <sz val="10"/>
        <color indexed="18"/>
        <rFont val="Times New Roman CYR"/>
        <charset val="204"/>
      </rPr>
      <t xml:space="preserve"> </t>
    </r>
    <r>
      <rPr>
        <b/>
        <sz val="10"/>
        <rFont val="Times New Roman Cyr"/>
        <family val="1"/>
        <charset val="204"/>
      </rPr>
      <t xml:space="preserve">- РАВНЕНИЕ НА КАСОВИ ПОТОЦИ С НАЛИЧНОСТ - </t>
    </r>
    <r>
      <rPr>
        <b/>
        <sz val="11"/>
        <rFont val="Times New Roman CYR"/>
        <charset val="204"/>
      </rPr>
      <t>неравнение</t>
    </r>
    <r>
      <rPr>
        <b/>
        <sz val="10"/>
        <rFont val="Times New Roman Cyr"/>
        <family val="1"/>
        <charset val="204"/>
      </rPr>
      <t xml:space="preserve"> </t>
    </r>
    <r>
      <rPr>
        <b/>
        <i/>
        <sz val="10"/>
        <color indexed="16"/>
        <rFont val="Times New Roman CYR"/>
        <charset val="204"/>
      </rPr>
      <t>в левове</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</si>
</sst>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
    <numFmt numFmtId="169" formatCode="000&quot; &quot;000&quot; &quot;000"/>
    <numFmt numFmtId="170" formatCode="0&quot; &quot;0&quot; &quot;0&quot; &quot;0"/>
    <numFmt numFmtId="171" formatCode="#,##0;[Red]\(#,##0\)"/>
    <numFmt numFmtId="172" formatCode="dd\.m\.yyyy\ &quot;г.&quot;;@"/>
    <numFmt numFmtId="173" formatCode="&quot;МАКЕТ ЗА &quot;0000&quot; г.&quot;"/>
    <numFmt numFmtId="174" formatCode="0.0"/>
    <numFmt numFmtId="175" formatCode="&quot;БЮДЖЕТ Годишен         уточнен план &quot;0000&quot; г.&quot;"/>
    <numFmt numFmtId="176" formatCode="&quot;за &quot;0000&quot; г.&quot;"/>
    <numFmt numFmtId="177" formatCode="#,##0&quot; &quot;;[Red]\(#,##0\)"/>
    <numFmt numFmtId="178" formatCode="00&quot;.&quot;00&quot;.&quot;0000&quot; г.&quot;"/>
  </numFmts>
  <fonts count="90">
    <font>
      <sz val="11"/>
      <color theme="1"/>
      <name val="Calibri"/>
      <family val="2"/>
      <scheme val="minor"/>
    </font>
    <font>
      <sz val="11"/>
      <color theme="1"/>
      <name val="Calibri"/>
      <family val="2"/>
      <charset val="204"/>
      <scheme val="minor"/>
    </font>
    <font>
      <sz val="10"/>
      <name val="Times New Roman"/>
      <family val="1"/>
      <charset val="204"/>
    </font>
    <font>
      <sz val="10"/>
      <name val="Arial"/>
      <family val="2"/>
      <charset val="204"/>
    </font>
    <font>
      <sz val="12"/>
      <color rgb="FF000099"/>
      <name val="Times New Roman CYR"/>
      <charset val="204"/>
    </font>
    <font>
      <sz val="11"/>
      <color rgb="FF000099"/>
      <name val="Times New Roman CYR"/>
      <family val="1"/>
      <charset val="204"/>
    </font>
    <font>
      <sz val="12"/>
      <color rgb="FF000099"/>
      <name val="Times New Roman"/>
      <family val="1"/>
      <charset val="204"/>
    </font>
    <font>
      <sz val="11"/>
      <color rgb="FF000099"/>
      <name val="Times New Roman Cyr"/>
      <charset val="204"/>
    </font>
    <font>
      <b/>
      <sz val="10"/>
      <name val="Times New Roman"/>
      <family val="1"/>
      <charset val="204"/>
    </font>
    <font>
      <b/>
      <i/>
      <sz val="12"/>
      <color rgb="FF000099"/>
      <name val="Times New Roman"/>
      <family val="1"/>
      <charset val="204"/>
    </font>
    <font>
      <sz val="12"/>
      <name val="Times New Roman"/>
      <family val="1"/>
      <charset val="204"/>
    </font>
    <font>
      <b/>
      <sz val="12"/>
      <color rgb="FF000099"/>
      <name val="Times New Roman CYR"/>
      <charset val="204"/>
    </font>
    <font>
      <b/>
      <sz val="11"/>
      <color rgb="FF000099"/>
      <name val="Times New Roman CYR"/>
      <charset val="204"/>
    </font>
    <font>
      <sz val="10"/>
      <name val="Times New Roman CYR"/>
      <family val="1"/>
      <charset val="204"/>
    </font>
    <font>
      <u/>
      <sz val="10"/>
      <color theme="10"/>
      <name val="Hebar"/>
      <charset val="204"/>
    </font>
    <font>
      <b/>
      <i/>
      <sz val="14"/>
      <color rgb="FF000099"/>
      <name val="Times New Roman Cyr"/>
      <charset val="204"/>
    </font>
    <font>
      <b/>
      <i/>
      <sz val="13"/>
      <color rgb="FF000099"/>
      <name val="Times New Roman Cyr"/>
      <charset val="204"/>
    </font>
    <font>
      <b/>
      <sz val="12"/>
      <color rgb="FF800000"/>
      <name val="Times New Roman CYR"/>
      <charset val="204"/>
    </font>
    <font>
      <sz val="12"/>
      <name val="Times New Roman CYR"/>
      <charset val="204"/>
    </font>
    <font>
      <b/>
      <sz val="10"/>
      <color rgb="FF000099"/>
      <name val="Times New Roman"/>
      <family val="1"/>
      <charset val="204"/>
    </font>
    <font>
      <b/>
      <sz val="12"/>
      <color rgb="FF000099"/>
      <name val="Times New Roman Cyr"/>
      <family val="1"/>
      <charset val="204"/>
    </font>
    <font>
      <b/>
      <i/>
      <sz val="12"/>
      <color rgb="FFA50021"/>
      <name val="Times New Roman Cyr"/>
      <charset val="204"/>
    </font>
    <font>
      <b/>
      <sz val="12"/>
      <name val="Times New Roman CYR"/>
      <family val="1"/>
      <charset val="204"/>
    </font>
    <font>
      <b/>
      <sz val="9"/>
      <color rgb="FF000099"/>
      <name val="Times New Roman"/>
      <family val="1"/>
      <charset val="204"/>
    </font>
    <font>
      <sz val="10"/>
      <color rgb="FF000099"/>
      <name val="Times New Roman Cyr"/>
      <family val="1"/>
      <charset val="204"/>
    </font>
    <font>
      <sz val="12"/>
      <color rgb="FF000099"/>
      <name val="Times New Roman CYR"/>
      <family val="1"/>
      <charset val="204"/>
    </font>
    <font>
      <b/>
      <i/>
      <sz val="12"/>
      <color rgb="FF000099"/>
      <name val="Times New Roman Bold"/>
      <charset val="204"/>
    </font>
    <font>
      <b/>
      <i/>
      <sz val="14"/>
      <color rgb="FF000099"/>
      <name val="Times New Roman bold"/>
      <charset val="204"/>
    </font>
    <font>
      <b/>
      <i/>
      <sz val="12"/>
      <color rgb="FFFFFF00"/>
      <name val="Times New Roman"/>
      <family val="1"/>
      <charset val="204"/>
    </font>
    <font>
      <b/>
      <i/>
      <sz val="14"/>
      <name val="Times New Roman bold"/>
      <charset val="204"/>
    </font>
    <font>
      <b/>
      <sz val="12"/>
      <name val="Times New Roman"/>
      <family val="1"/>
      <charset val="204"/>
    </font>
    <font>
      <sz val="12"/>
      <color rgb="FF660066"/>
      <name val="Times New Roman"/>
      <family val="1"/>
      <charset val="204"/>
    </font>
    <font>
      <sz val="14"/>
      <color indexed="28"/>
      <name val="Times New Roman"/>
      <family val="1"/>
      <charset val="204"/>
    </font>
    <font>
      <sz val="12"/>
      <color indexed="28"/>
      <name val="Times New Roman"/>
      <family val="1"/>
      <charset val="204"/>
    </font>
    <font>
      <b/>
      <sz val="14"/>
      <color rgb="FF660066"/>
      <name val="Times New Roman"/>
      <family val="1"/>
      <charset val="204"/>
    </font>
    <font>
      <sz val="11"/>
      <color rgb="FF000099"/>
      <name val="Times New Roman"/>
      <family val="1"/>
      <charset val="204"/>
    </font>
    <font>
      <b/>
      <sz val="12"/>
      <color rgb="FF000099"/>
      <name val="Times New Roman"/>
      <family val="1"/>
      <charset val="204"/>
    </font>
    <font>
      <b/>
      <sz val="12"/>
      <color rgb="FF800000"/>
      <name val="Times New Roman"/>
      <family val="1"/>
      <charset val="204"/>
    </font>
    <font>
      <i/>
      <sz val="12"/>
      <name val="Times New Roman"/>
      <family val="1"/>
      <charset val="204"/>
    </font>
    <font>
      <i/>
      <sz val="14"/>
      <name val="Times New Roman"/>
      <family val="1"/>
      <charset val="204"/>
    </font>
    <font>
      <b/>
      <sz val="14"/>
      <name val="Times New Roman"/>
      <family val="1"/>
      <charset val="204"/>
    </font>
    <font>
      <b/>
      <sz val="11"/>
      <name val="Times New Roman"/>
      <family val="1"/>
      <charset val="204"/>
    </font>
    <font>
      <b/>
      <sz val="12"/>
      <color rgb="FF660066"/>
      <name val="Times New Roman"/>
      <family val="1"/>
      <charset val="204"/>
    </font>
    <font>
      <sz val="10"/>
      <color rgb="FFFFFFCC"/>
      <name val="Times New Roman"/>
      <family val="1"/>
      <charset val="204"/>
    </font>
    <font>
      <b/>
      <sz val="11"/>
      <name val="Times New Roman CYR"/>
      <family val="1"/>
      <charset val="204"/>
    </font>
    <font>
      <sz val="12"/>
      <name val="Times New Roman CYR"/>
      <family val="1"/>
      <charset val="204"/>
    </font>
    <font>
      <i/>
      <sz val="12"/>
      <name val="Times New Roman CYR"/>
      <charset val="204"/>
    </font>
    <font>
      <b/>
      <i/>
      <sz val="12"/>
      <name val="Times New Roman"/>
      <family val="1"/>
      <charset val="204"/>
    </font>
    <font>
      <i/>
      <u/>
      <sz val="12"/>
      <color indexed="10"/>
      <name val="Times New Roman CYR"/>
      <charset val="204"/>
    </font>
    <font>
      <b/>
      <sz val="11"/>
      <name val="Times New Roman CYR"/>
      <charset val="204"/>
    </font>
    <font>
      <i/>
      <sz val="12"/>
      <color indexed="10"/>
      <name val="Times New Roman CYR"/>
      <charset val="204"/>
    </font>
    <font>
      <b/>
      <sz val="12"/>
      <color rgb="FFFFFF00"/>
      <name val="Times New Roman"/>
      <family val="1"/>
      <charset val="204"/>
    </font>
    <font>
      <sz val="10"/>
      <color theme="0"/>
      <name val="Times New Roman"/>
      <family val="1"/>
      <charset val="204"/>
    </font>
    <font>
      <b/>
      <sz val="10"/>
      <color theme="0"/>
      <name val="Times New Roman"/>
      <family val="1"/>
      <charset val="204"/>
    </font>
    <font>
      <sz val="11"/>
      <name val="Times New Roman"/>
      <family val="1"/>
      <charset val="204"/>
    </font>
    <font>
      <i/>
      <sz val="12"/>
      <color indexed="18"/>
      <name val="Times New Roman CYR"/>
      <charset val="204"/>
    </font>
    <font>
      <sz val="10"/>
      <name val="Times New Roman Cyr"/>
      <charset val="204"/>
    </font>
    <font>
      <i/>
      <sz val="10"/>
      <color indexed="10"/>
      <name val="Times New Roman Cyr"/>
      <charset val="204"/>
    </font>
    <font>
      <sz val="11"/>
      <name val="Times New Roman Cyr"/>
      <charset val="204"/>
    </font>
    <font>
      <i/>
      <sz val="12"/>
      <color theme="0" tint="-4.9989318521683403E-2"/>
      <name val="Times New Roman CYR"/>
      <charset val="204"/>
    </font>
    <font>
      <sz val="12"/>
      <color rgb="FF660066"/>
      <name val="Times New Roman CYR"/>
      <family val="1"/>
      <charset val="204"/>
    </font>
    <font>
      <sz val="12"/>
      <color indexed="10"/>
      <name val="Times New Roman CYR"/>
      <charset val="204"/>
    </font>
    <font>
      <b/>
      <sz val="14"/>
      <name val="Times New Roman Cyr"/>
      <family val="1"/>
      <charset val="204"/>
    </font>
    <font>
      <b/>
      <i/>
      <sz val="10"/>
      <color indexed="12"/>
      <name val="Times New Roman CYR"/>
      <charset val="204"/>
    </font>
    <font>
      <b/>
      <i/>
      <sz val="10"/>
      <color indexed="18"/>
      <name val="Times New Roman CYR"/>
      <charset val="204"/>
    </font>
    <font>
      <b/>
      <sz val="10"/>
      <name val="Times New Roman Cyr"/>
      <family val="1"/>
      <charset val="204"/>
    </font>
    <font>
      <sz val="12"/>
      <color indexed="20"/>
      <name val="Times New Roman CYR"/>
      <charset val="204"/>
    </font>
    <font>
      <b/>
      <sz val="12"/>
      <color indexed="20"/>
      <name val="Times New Roman CYR"/>
      <family val="1"/>
      <charset val="204"/>
    </font>
    <font>
      <sz val="12"/>
      <color indexed="20"/>
      <name val="Times New Roman CYR"/>
      <family val="1"/>
      <charset val="204"/>
    </font>
    <font>
      <b/>
      <sz val="12"/>
      <name val="Times New Roman CYR"/>
      <charset val="204"/>
    </font>
    <font>
      <b/>
      <i/>
      <sz val="10"/>
      <color indexed="16"/>
      <name val="Times New Roman CYR"/>
      <charset val="204"/>
    </font>
    <font>
      <b/>
      <sz val="12"/>
      <name val="Times New Roman CYR"/>
      <family val="1"/>
    </font>
    <font>
      <sz val="12"/>
      <color rgb="FFFFFF99"/>
      <name val="Times New Roman CYR"/>
      <charset val="204"/>
    </font>
    <font>
      <b/>
      <sz val="12"/>
      <color rgb="FFFFFF99"/>
      <name val="Times New Roman CYR"/>
      <family val="1"/>
      <charset val="204"/>
    </font>
    <font>
      <sz val="12"/>
      <color rgb="FFCCFFCC"/>
      <name val="Times New Roman CYR"/>
      <family val="1"/>
      <charset val="204"/>
    </font>
    <font>
      <b/>
      <sz val="12"/>
      <color rgb="FFCCFFCC"/>
      <name val="Times New Roman CYR"/>
      <family val="1"/>
      <charset val="204"/>
    </font>
    <font>
      <b/>
      <sz val="12"/>
      <color rgb="FFCCCCFF"/>
      <name val="Times New Roman CYR"/>
      <charset val="204"/>
    </font>
    <font>
      <b/>
      <sz val="12"/>
      <color theme="0"/>
      <name val="Times New Roman Cyr"/>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sz val="11"/>
      <color indexed="81"/>
      <name val="Times New Roman"/>
      <family val="1"/>
      <charset val="204"/>
    </font>
    <font>
      <b/>
      <i/>
      <sz val="11"/>
      <color indexed="81"/>
      <name val="Times New Roman"/>
      <family val="1"/>
      <charset val="204"/>
    </font>
    <font>
      <b/>
      <i/>
      <sz val="11"/>
      <color indexed="18"/>
      <name val="Times New Roman"/>
      <family val="1"/>
      <charset val="204"/>
    </font>
    <font>
      <sz val="11"/>
      <color indexed="18"/>
      <name val="Times New Roman"/>
      <family val="1"/>
      <charset val="204"/>
    </font>
    <font>
      <b/>
      <i/>
      <u/>
      <sz val="11"/>
      <color indexed="20"/>
      <name val="Times New Roman"/>
      <family val="1"/>
      <charset val="204"/>
    </font>
    <font>
      <b/>
      <i/>
      <sz val="10"/>
      <color indexed="12"/>
      <name val="Times New Roman"/>
      <family val="1"/>
      <charset val="204"/>
    </font>
    <font>
      <b/>
      <i/>
      <sz val="10"/>
      <color indexed="16"/>
      <name val="Times New Roman"/>
      <family val="1"/>
      <charset val="204"/>
    </font>
  </fonts>
  <fills count="22">
    <fill>
      <patternFill patternType="none"/>
    </fill>
    <fill>
      <patternFill patternType="gray125"/>
    </fill>
    <fill>
      <patternFill patternType="solid">
        <fgColor rgb="FFFFFFCC"/>
        <bgColor indexed="64"/>
      </patternFill>
    </fill>
    <fill>
      <patternFill patternType="solid">
        <fgColor indexed="26"/>
        <bgColor indexed="26"/>
      </patternFill>
    </fill>
    <fill>
      <patternFill patternType="solid">
        <fgColor theme="0" tint="-0.14999847407452621"/>
        <bgColor indexed="64"/>
      </patternFill>
    </fill>
    <fill>
      <patternFill patternType="solid">
        <fgColor theme="0"/>
        <bgColor indexed="64"/>
      </patternFill>
    </fill>
    <fill>
      <patternFill patternType="solid">
        <fgColor rgb="FFF0FDCF"/>
        <bgColor indexed="64"/>
      </patternFill>
    </fill>
    <fill>
      <patternFill patternType="solid">
        <fgColor rgb="FF000099"/>
        <bgColor indexed="64"/>
      </patternFill>
    </fill>
    <fill>
      <patternFill patternType="solid">
        <fgColor rgb="FFFFFF99"/>
        <bgColor indexed="64"/>
      </patternFill>
    </fill>
    <fill>
      <patternFill patternType="solid">
        <fgColor rgb="FFF0FFC9"/>
        <bgColor indexed="64"/>
      </patternFill>
    </fill>
    <fill>
      <patternFill patternType="solid">
        <fgColor rgb="FFEFEFFF"/>
        <bgColor indexed="64"/>
      </patternFill>
    </fill>
    <fill>
      <patternFill patternType="solid">
        <fgColor rgb="FFEAEAEA"/>
        <bgColor indexed="64"/>
      </patternFill>
    </fill>
    <fill>
      <patternFill patternType="solid">
        <fgColor indexed="26"/>
        <bgColor indexed="64"/>
      </patternFill>
    </fill>
    <fill>
      <patternFill patternType="solid">
        <fgColor rgb="FFE1FEA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E7E7FF"/>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indexed="31"/>
        <bgColor indexed="64"/>
      </patternFill>
    </fill>
    <fill>
      <patternFill patternType="solid">
        <fgColor indexed="9"/>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medium">
        <color indexed="64"/>
      </right>
      <top style="thin">
        <color indexed="64"/>
      </top>
      <bottom/>
      <diagonal/>
    </border>
    <border>
      <left style="double">
        <color indexed="64"/>
      </left>
      <right style="double">
        <color indexed="64"/>
      </right>
      <top style="thin">
        <color indexed="64"/>
      </top>
      <bottom/>
      <diagonal/>
    </border>
    <border>
      <left style="medium">
        <color indexed="64"/>
      </left>
      <right style="medium">
        <color indexed="64"/>
      </right>
      <top/>
      <bottom/>
      <diagonal/>
    </border>
    <border>
      <left style="double">
        <color indexed="64"/>
      </left>
      <right style="double">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double">
        <color indexed="64"/>
      </left>
      <right style="double">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double">
        <color indexed="64"/>
      </left>
      <right style="double">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double">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25"/>
      </left>
      <right style="thin">
        <color indexed="64"/>
      </right>
      <top style="medium">
        <color indexed="25"/>
      </top>
      <bottom style="thin">
        <color indexed="64"/>
      </bottom>
      <diagonal/>
    </border>
    <border>
      <left style="thin">
        <color indexed="64"/>
      </left>
      <right style="medium">
        <color indexed="25"/>
      </right>
      <top style="medium">
        <color indexed="25"/>
      </top>
      <bottom style="thin">
        <color indexed="64"/>
      </bottom>
      <diagonal/>
    </border>
    <border>
      <left style="medium">
        <color indexed="25"/>
      </left>
      <right style="medium">
        <color indexed="25"/>
      </right>
      <top style="medium">
        <color indexed="25"/>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25"/>
      </left>
      <right style="thin">
        <color indexed="64"/>
      </right>
      <top style="thin">
        <color indexed="64"/>
      </top>
      <bottom style="medium">
        <color indexed="25"/>
      </bottom>
      <diagonal/>
    </border>
    <border>
      <left style="thin">
        <color indexed="64"/>
      </left>
      <right style="medium">
        <color indexed="25"/>
      </right>
      <top style="thin">
        <color indexed="64"/>
      </top>
      <bottom style="medium">
        <color indexed="25"/>
      </bottom>
      <diagonal/>
    </border>
    <border>
      <left style="medium">
        <color indexed="25"/>
      </left>
      <right style="medium">
        <color indexed="25"/>
      </right>
      <top style="thin">
        <color indexed="64"/>
      </top>
      <bottom style="medium">
        <color indexed="25"/>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1" fillId="0" borderId="0"/>
    <xf numFmtId="0" fontId="3" fillId="0" borderId="0"/>
    <xf numFmtId="0" fontId="3" fillId="0" borderId="0"/>
    <xf numFmtId="0" fontId="3" fillId="0" borderId="0"/>
    <xf numFmtId="0" fontId="14" fillId="0" borderId="0" applyNumberFormat="0" applyFill="0" applyBorder="0" applyAlignment="0" applyProtection="0"/>
    <xf numFmtId="0" fontId="3" fillId="0" borderId="0"/>
    <xf numFmtId="0" fontId="3" fillId="0" borderId="0"/>
  </cellStyleXfs>
  <cellXfs count="445">
    <xf numFmtId="0" fontId="0" fillId="0" borderId="0" xfId="0"/>
    <xf numFmtId="0" fontId="2" fillId="2" borderId="0" xfId="1" applyFont="1" applyFill="1" applyBorder="1" applyProtection="1"/>
    <xf numFmtId="0" fontId="4" fillId="2" borderId="0" xfId="2" quotePrefix="1" applyFont="1" applyFill="1" applyAlignment="1" applyProtection="1">
      <alignment vertical="center"/>
    </xf>
    <xf numFmtId="0" fontId="2" fillId="2" borderId="0" xfId="1" applyFont="1" applyFill="1" applyProtection="1"/>
    <xf numFmtId="0" fontId="5" fillId="2" borderId="0" xfId="3" applyFont="1" applyFill="1" applyProtection="1"/>
    <xf numFmtId="0" fontId="6" fillId="2" borderId="0" xfId="1" applyFont="1" applyFill="1" applyAlignment="1" applyProtection="1">
      <alignment horizontal="center" vertical="center"/>
    </xf>
    <xf numFmtId="0" fontId="7" fillId="2" borderId="0" xfId="4" applyFont="1" applyFill="1" applyBorder="1" applyAlignment="1" applyProtection="1">
      <alignment horizontal="left"/>
    </xf>
    <xf numFmtId="0" fontId="4" fillId="3" borderId="0" xfId="4" applyFont="1" applyFill="1" applyAlignment="1" applyProtection="1">
      <alignment horizontal="left"/>
    </xf>
    <xf numFmtId="0" fontId="8" fillId="2" borderId="0" xfId="1" applyFont="1" applyFill="1" applyBorder="1" applyProtection="1"/>
    <xf numFmtId="0" fontId="9" fillId="2" borderId="0" xfId="0" applyNumberFormat="1" applyFont="1" applyFill="1" applyBorder="1" applyAlignment="1" applyProtection="1">
      <alignment horizontal="left"/>
    </xf>
    <xf numFmtId="0" fontId="6" fillId="2" borderId="0" xfId="1" applyNumberFormat="1" applyFont="1" applyFill="1" applyAlignment="1" applyProtection="1">
      <alignment horizontal="center" vertical="center"/>
    </xf>
    <xf numFmtId="0" fontId="8" fillId="2" borderId="0" xfId="1" applyNumberFormat="1" applyFont="1" applyFill="1" applyBorder="1" applyProtection="1"/>
    <xf numFmtId="0" fontId="10" fillId="4" borderId="0" xfId="1" applyFont="1" applyFill="1" applyBorder="1" applyProtection="1"/>
    <xf numFmtId="0" fontId="2" fillId="4" borderId="0" xfId="1" applyFont="1" applyFill="1" applyBorder="1" applyProtection="1"/>
    <xf numFmtId="0" fontId="11" fillId="5" borderId="1" xfId="2" quotePrefix="1" applyFont="1" applyFill="1" applyBorder="1" applyAlignment="1" applyProtection="1">
      <alignment horizontal="center" vertical="center"/>
    </xf>
    <xf numFmtId="0" fontId="11" fillId="5" borderId="2" xfId="2" quotePrefix="1" applyFont="1" applyFill="1" applyBorder="1" applyAlignment="1" applyProtection="1">
      <alignment horizontal="center" vertical="center"/>
    </xf>
    <xf numFmtId="0" fontId="11" fillId="5" borderId="3" xfId="2" quotePrefix="1" applyFont="1" applyFill="1" applyBorder="1" applyAlignment="1" applyProtection="1">
      <alignment horizontal="center" vertical="center"/>
    </xf>
    <xf numFmtId="0" fontId="8" fillId="2" borderId="0" xfId="1" applyFont="1" applyFill="1" applyAlignment="1" applyProtection="1">
      <alignment horizontal="right"/>
    </xf>
    <xf numFmtId="169" fontId="12" fillId="5" borderId="4" xfId="3" applyNumberFormat="1" applyFont="1" applyFill="1" applyBorder="1" applyAlignment="1" applyProtection="1">
      <alignment horizontal="center" vertical="center"/>
    </xf>
    <xf numFmtId="49" fontId="11" fillId="5" borderId="4" xfId="2" applyNumberFormat="1" applyFont="1" applyFill="1" applyBorder="1" applyAlignment="1" applyProtection="1">
      <alignment horizontal="center" vertical="center"/>
    </xf>
    <xf numFmtId="0" fontId="13" fillId="2" borderId="0" xfId="3" applyFont="1" applyFill="1" applyBorder="1" applyAlignment="1" applyProtection="1">
      <alignment horizontal="center"/>
    </xf>
    <xf numFmtId="170" fontId="14" fillId="5" borderId="1" xfId="5" applyNumberFormat="1" applyFill="1" applyBorder="1" applyAlignment="1" applyProtection="1">
      <alignment horizontal="center" vertical="center"/>
    </xf>
    <xf numFmtId="170" fontId="7" fillId="5" borderId="3" xfId="2" applyNumberFormat="1" applyFont="1" applyFill="1" applyBorder="1" applyAlignment="1" applyProtection="1">
      <alignment horizontal="center" vertical="center"/>
    </xf>
    <xf numFmtId="0" fontId="14" fillId="5" borderId="1" xfId="5" applyFill="1" applyBorder="1" applyAlignment="1" applyProtection="1">
      <alignment horizontal="center"/>
    </xf>
    <xf numFmtId="0" fontId="7" fillId="5" borderId="2" xfId="4" applyFont="1" applyFill="1" applyBorder="1" applyAlignment="1" applyProtection="1">
      <alignment horizontal="center"/>
    </xf>
    <xf numFmtId="0" fontId="7" fillId="5" borderId="3" xfId="4" applyFont="1" applyFill="1" applyBorder="1" applyAlignment="1" applyProtection="1">
      <alignment horizontal="center"/>
    </xf>
    <xf numFmtId="0" fontId="13" fillId="2" borderId="0" xfId="3" applyFont="1" applyFill="1" applyProtection="1"/>
    <xf numFmtId="0" fontId="15" fillId="5" borderId="4" xfId="0" applyNumberFormat="1" applyFont="1" applyFill="1" applyBorder="1" applyAlignment="1" applyProtection="1">
      <alignment horizontal="center" vertical="center"/>
    </xf>
    <xf numFmtId="0" fontId="16" fillId="5" borderId="4" xfId="2" applyNumberFormat="1" applyFont="1" applyFill="1" applyBorder="1" applyAlignment="1" applyProtection="1">
      <alignment horizontal="center" vertical="center"/>
    </xf>
    <xf numFmtId="0" fontId="13" fillId="2" borderId="0" xfId="3" applyNumberFormat="1" applyFont="1" applyFill="1" applyProtection="1"/>
    <xf numFmtId="1" fontId="17" fillId="6" borderId="1" xfId="2" applyNumberFormat="1" applyFont="1" applyFill="1" applyBorder="1" applyAlignment="1" applyProtection="1">
      <alignment horizontal="center" vertical="center"/>
    </xf>
    <xf numFmtId="1" fontId="17" fillId="6" borderId="3" xfId="2" applyNumberFormat="1" applyFont="1" applyFill="1" applyBorder="1" applyAlignment="1" applyProtection="1">
      <alignment horizontal="center" vertical="center"/>
    </xf>
    <xf numFmtId="0" fontId="13" fillId="4" borderId="0" xfId="3" applyFont="1" applyFill="1" applyProtection="1"/>
    <xf numFmtId="0" fontId="18" fillId="2" borderId="0" xfId="2" quotePrefix="1" applyFont="1" applyFill="1" applyAlignment="1" applyProtection="1">
      <alignment vertical="center"/>
    </xf>
    <xf numFmtId="0" fontId="8" fillId="2" borderId="0" xfId="1" quotePrefix="1" applyFont="1" applyFill="1" applyAlignment="1" applyProtection="1">
      <alignment horizontal="left"/>
    </xf>
    <xf numFmtId="0" fontId="8" fillId="2" borderId="0" xfId="1" quotePrefix="1" applyNumberFormat="1" applyFont="1" applyFill="1" applyAlignment="1" applyProtection="1">
      <alignment horizontal="left"/>
    </xf>
    <xf numFmtId="0" fontId="11" fillId="2" borderId="0" xfId="2" quotePrefix="1" applyFont="1" applyFill="1" applyBorder="1" applyAlignment="1" applyProtection="1"/>
    <xf numFmtId="0" fontId="19" fillId="2" borderId="0" xfId="1" applyFont="1" applyFill="1" applyBorder="1" applyAlignment="1" applyProtection="1">
      <alignment horizontal="right"/>
    </xf>
    <xf numFmtId="0" fontId="20" fillId="2" borderId="0" xfId="3" applyFont="1" applyFill="1" applyBorder="1" applyAlignment="1" applyProtection="1">
      <alignment horizontal="right"/>
    </xf>
    <xf numFmtId="170" fontId="21" fillId="5" borderId="4" xfId="4" applyNumberFormat="1" applyFont="1" applyFill="1" applyBorder="1" applyAlignment="1" applyProtection="1">
      <alignment horizontal="center" vertical="center"/>
    </xf>
    <xf numFmtId="0" fontId="12" fillId="2" borderId="0" xfId="4" applyFont="1" applyFill="1" applyBorder="1" applyAlignment="1" applyProtection="1">
      <alignment horizontal="left"/>
    </xf>
    <xf numFmtId="0" fontId="22" fillId="2" borderId="0" xfId="3" applyFont="1" applyFill="1" applyBorder="1" applyAlignment="1" applyProtection="1">
      <alignment horizontal="right"/>
    </xf>
    <xf numFmtId="0" fontId="23" fillId="2" borderId="0" xfId="1" applyFont="1" applyFill="1" applyBorder="1" applyAlignment="1" applyProtection="1">
      <alignment horizontal="center"/>
    </xf>
    <xf numFmtId="0" fontId="24" fillId="2" borderId="0" xfId="3" applyFont="1" applyFill="1" applyBorder="1" applyAlignment="1" applyProtection="1">
      <alignment horizontal="center"/>
    </xf>
    <xf numFmtId="171" fontId="25" fillId="2" borderId="0" xfId="6" applyNumberFormat="1" applyFont="1" applyFill="1" applyBorder="1" applyAlignment="1" applyProtection="1"/>
    <xf numFmtId="38" fontId="25" fillId="2" borderId="0" xfId="6" applyNumberFormat="1" applyFont="1" applyFill="1" applyBorder="1" applyProtection="1"/>
    <xf numFmtId="0" fontId="25" fillId="2" borderId="0" xfId="6" applyNumberFormat="1" applyFont="1" applyFill="1" applyAlignment="1" applyProtection="1"/>
    <xf numFmtId="0" fontId="19" fillId="2" borderId="0" xfId="1" quotePrefix="1" applyFont="1" applyFill="1" applyBorder="1" applyAlignment="1" applyProtection="1">
      <alignment horizontal="left"/>
    </xf>
    <xf numFmtId="0" fontId="26" fillId="2" borderId="0" xfId="1" applyFont="1" applyFill="1" applyBorder="1" applyAlignment="1" applyProtection="1"/>
    <xf numFmtId="172" fontId="27" fillId="5" borderId="4" xfId="2" applyNumberFormat="1" applyFont="1" applyFill="1" applyBorder="1" applyAlignment="1" applyProtection="1">
      <alignment horizontal="center" vertical="center"/>
    </xf>
    <xf numFmtId="0" fontId="28" fillId="7" borderId="0" xfId="1" quotePrefix="1" applyFont="1" applyFill="1" applyAlignment="1" applyProtection="1">
      <alignment horizontal="center"/>
    </xf>
    <xf numFmtId="172" fontId="29" fillId="5" borderId="4" xfId="2" applyNumberFormat="1" applyFont="1" applyFill="1" applyBorder="1" applyAlignment="1" applyProtection="1">
      <alignment horizontal="center" vertical="center"/>
    </xf>
    <xf numFmtId="0" fontId="10" fillId="2" borderId="0" xfId="1" applyNumberFormat="1" applyFont="1" applyFill="1" applyBorder="1" applyProtection="1"/>
    <xf numFmtId="173" fontId="19" fillId="2" borderId="0" xfId="1" applyNumberFormat="1" applyFont="1" applyFill="1" applyBorder="1" applyAlignment="1" applyProtection="1">
      <alignment horizontal="center"/>
    </xf>
    <xf numFmtId="0" fontId="10" fillId="2" borderId="0" xfId="1" applyFont="1" applyFill="1" applyBorder="1" applyProtection="1"/>
    <xf numFmtId="0" fontId="30" fillId="2" borderId="5" xfId="1" applyFont="1" applyFill="1" applyBorder="1" applyProtection="1"/>
    <xf numFmtId="174" fontId="30" fillId="2" borderId="0" xfId="1" applyNumberFormat="1" applyFont="1" applyFill="1" applyBorder="1" applyProtection="1"/>
    <xf numFmtId="0" fontId="30" fillId="2" borderId="5" xfId="1" applyNumberFormat="1" applyFont="1" applyFill="1" applyBorder="1" applyProtection="1"/>
    <xf numFmtId="174" fontId="30" fillId="2" borderId="0" xfId="1" applyNumberFormat="1" applyFont="1" applyFill="1" applyBorder="1" applyAlignment="1" applyProtection="1">
      <alignment horizontal="left"/>
    </xf>
    <xf numFmtId="175" fontId="30" fillId="5" borderId="6" xfId="1" quotePrefix="1" applyNumberFormat="1" applyFont="1" applyFill="1" applyBorder="1" applyAlignment="1" applyProtection="1">
      <alignment horizontal="center"/>
    </xf>
    <xf numFmtId="175" fontId="30" fillId="5" borderId="7" xfId="1" quotePrefix="1" applyNumberFormat="1" applyFont="1" applyFill="1" applyBorder="1" applyAlignment="1" applyProtection="1">
      <alignment horizontal="center"/>
    </xf>
    <xf numFmtId="175" fontId="30" fillId="5" borderId="8" xfId="1" quotePrefix="1" applyNumberFormat="1" applyFont="1" applyFill="1" applyBorder="1" applyAlignment="1" applyProtection="1">
      <alignment horizontal="center"/>
    </xf>
    <xf numFmtId="175" fontId="31" fillId="8" borderId="9" xfId="1" quotePrefix="1" applyNumberFormat="1" applyFont="1" applyFill="1" applyBorder="1" applyAlignment="1" applyProtection="1">
      <alignment horizontal="center" wrapText="1"/>
    </xf>
    <xf numFmtId="175" fontId="34" fillId="8" borderId="9" xfId="1" quotePrefix="1" applyNumberFormat="1" applyFont="1" applyFill="1" applyBorder="1" applyAlignment="1" applyProtection="1">
      <alignment horizontal="center" vertical="center" wrapText="1"/>
    </xf>
    <xf numFmtId="175" fontId="35" fillId="9" borderId="9" xfId="1" quotePrefix="1" applyNumberFormat="1" applyFont="1" applyFill="1" applyBorder="1" applyAlignment="1" applyProtection="1">
      <alignment horizontal="center" vertical="center" wrapText="1"/>
    </xf>
    <xf numFmtId="175" fontId="36" fillId="9" borderId="9" xfId="1" quotePrefix="1" applyNumberFormat="1" applyFont="1" applyFill="1" applyBorder="1" applyAlignment="1" applyProtection="1">
      <alignment horizontal="center" vertical="center" wrapText="1"/>
    </xf>
    <xf numFmtId="175" fontId="37" fillId="10" borderId="9" xfId="1" quotePrefix="1" applyNumberFormat="1" applyFont="1" applyFill="1" applyBorder="1" applyAlignment="1" applyProtection="1">
      <alignment horizontal="center" wrapText="1"/>
    </xf>
    <xf numFmtId="175" fontId="30" fillId="5" borderId="10" xfId="1" quotePrefix="1" applyNumberFormat="1" applyFont="1" applyFill="1" applyBorder="1" applyAlignment="1" applyProtection="1">
      <alignment horizontal="center" wrapText="1"/>
    </xf>
    <xf numFmtId="174" fontId="30" fillId="2" borderId="11" xfId="1" applyNumberFormat="1" applyFont="1" applyFill="1" applyBorder="1" applyAlignment="1" applyProtection="1">
      <alignment horizontal="center" vertical="center" wrapText="1"/>
    </xf>
    <xf numFmtId="0" fontId="38" fillId="5" borderId="9" xfId="1" quotePrefix="1" applyNumberFormat="1" applyFont="1" applyFill="1" applyBorder="1" applyAlignment="1" applyProtection="1">
      <alignment horizontal="center" wrapText="1"/>
    </xf>
    <xf numFmtId="0" fontId="30" fillId="5" borderId="9" xfId="1" quotePrefix="1" applyNumberFormat="1" applyFont="1" applyFill="1" applyBorder="1" applyAlignment="1" applyProtection="1">
      <alignment horizontal="center" wrapText="1"/>
    </xf>
    <xf numFmtId="0" fontId="41" fillId="8" borderId="12" xfId="2" applyFont="1" applyFill="1" applyBorder="1" applyAlignment="1" applyProtection="1">
      <alignment horizontal="center" vertical="center"/>
    </xf>
    <xf numFmtId="0" fontId="41" fillId="8" borderId="13" xfId="2" applyFont="1" applyFill="1" applyBorder="1" applyAlignment="1" applyProtection="1">
      <alignment horizontal="center" vertical="center"/>
    </xf>
    <xf numFmtId="0" fontId="41" fillId="8" borderId="14" xfId="2" applyFont="1" applyFill="1" applyBorder="1" applyAlignment="1" applyProtection="1">
      <alignment horizontal="center" vertical="center"/>
    </xf>
    <xf numFmtId="0" fontId="40" fillId="5" borderId="15" xfId="1" quotePrefix="1" applyFont="1" applyFill="1" applyBorder="1" applyAlignment="1" applyProtection="1">
      <alignment horizontal="left" vertical="top"/>
    </xf>
    <xf numFmtId="0" fontId="40" fillId="5" borderId="5" xfId="1" quotePrefix="1" applyFont="1" applyFill="1" applyBorder="1" applyAlignment="1" applyProtection="1">
      <alignment horizontal="center" vertical="top"/>
    </xf>
    <xf numFmtId="0" fontId="40" fillId="5" borderId="16" xfId="1" quotePrefix="1" applyFont="1" applyFill="1" applyBorder="1" applyAlignment="1" applyProtection="1">
      <alignment horizontal="center" vertical="top"/>
    </xf>
    <xf numFmtId="176" fontId="31" fillId="8" borderId="17" xfId="1" quotePrefix="1" applyNumberFormat="1" applyFont="1" applyFill="1" applyBorder="1" applyAlignment="1" applyProtection="1">
      <alignment horizontal="center"/>
    </xf>
    <xf numFmtId="172" fontId="42" fillId="8" borderId="17" xfId="1" quotePrefix="1" applyNumberFormat="1" applyFont="1" applyFill="1" applyBorder="1" applyAlignment="1" applyProtection="1">
      <alignment horizontal="center"/>
    </xf>
    <xf numFmtId="176" fontId="6" fillId="9" borderId="17" xfId="1" quotePrefix="1" applyNumberFormat="1" applyFont="1" applyFill="1" applyBorder="1" applyAlignment="1" applyProtection="1">
      <alignment horizontal="center"/>
    </xf>
    <xf numFmtId="172" fontId="36" fillId="9" borderId="17" xfId="1" quotePrefix="1" applyNumberFormat="1" applyFont="1" applyFill="1" applyBorder="1" applyAlignment="1" applyProtection="1">
      <alignment horizontal="center"/>
    </xf>
    <xf numFmtId="172" fontId="8" fillId="2" borderId="0" xfId="1" applyNumberFormat="1" applyFont="1" applyFill="1" applyAlignment="1" applyProtection="1">
      <alignment horizontal="right"/>
    </xf>
    <xf numFmtId="172" fontId="37" fillId="10" borderId="17" xfId="1" quotePrefix="1" applyNumberFormat="1" applyFont="1" applyFill="1" applyBorder="1" applyAlignment="1" applyProtection="1">
      <alignment horizontal="center"/>
    </xf>
    <xf numFmtId="172" fontId="30" fillId="5" borderId="18" xfId="1" quotePrefix="1" applyNumberFormat="1" applyFont="1" applyFill="1" applyBorder="1" applyAlignment="1" applyProtection="1">
      <alignment horizontal="center"/>
    </xf>
    <xf numFmtId="0" fontId="30" fillId="2" borderId="11" xfId="1" applyFont="1" applyFill="1" applyBorder="1" applyAlignment="1" applyProtection="1">
      <alignment horizontal="center"/>
    </xf>
    <xf numFmtId="176" fontId="10" fillId="5" borderId="17" xfId="1" quotePrefix="1" applyNumberFormat="1" applyFont="1" applyFill="1" applyBorder="1" applyAlignment="1" applyProtection="1">
      <alignment horizontal="center"/>
    </xf>
    <xf numFmtId="172" fontId="29" fillId="5" borderId="17" xfId="2" applyNumberFormat="1" applyFont="1" applyFill="1" applyBorder="1" applyAlignment="1" applyProtection="1">
      <alignment horizontal="center" vertical="center"/>
    </xf>
    <xf numFmtId="0" fontId="41" fillId="5" borderId="19" xfId="1" applyFont="1" applyFill="1" applyBorder="1" applyAlignment="1" applyProtection="1">
      <alignment horizontal="center" vertical="center" wrapText="1"/>
    </xf>
    <xf numFmtId="0" fontId="41" fillId="5" borderId="2" xfId="1" applyFont="1" applyFill="1" applyBorder="1" applyAlignment="1" applyProtection="1">
      <alignment horizontal="center" vertical="center" wrapText="1"/>
    </xf>
    <xf numFmtId="0" fontId="41" fillId="5" borderId="20" xfId="1" applyFont="1" applyFill="1" applyBorder="1" applyAlignment="1" applyProtection="1">
      <alignment horizontal="center" vertical="center" wrapText="1"/>
    </xf>
    <xf numFmtId="0" fontId="10" fillId="2" borderId="0" xfId="1" applyFont="1" applyFill="1" applyProtection="1"/>
    <xf numFmtId="0" fontId="10" fillId="5" borderId="21" xfId="1" applyFont="1" applyFill="1" applyBorder="1" applyAlignment="1" applyProtection="1">
      <alignment horizontal="left"/>
    </xf>
    <xf numFmtId="0" fontId="10" fillId="5" borderId="0" xfId="1" applyFont="1" applyFill="1" applyBorder="1" applyAlignment="1" applyProtection="1">
      <alignment horizontal="center"/>
    </xf>
    <xf numFmtId="0" fontId="10" fillId="5" borderId="22" xfId="1" applyFont="1" applyFill="1" applyBorder="1" applyAlignment="1" applyProtection="1">
      <alignment horizontal="center"/>
    </xf>
    <xf numFmtId="0" fontId="10" fillId="5" borderId="23" xfId="1" quotePrefix="1" applyFont="1" applyFill="1" applyBorder="1" applyAlignment="1" applyProtection="1">
      <alignment horizontal="center"/>
    </xf>
    <xf numFmtId="0" fontId="30" fillId="5" borderId="23" xfId="1" quotePrefix="1" applyFont="1" applyFill="1" applyBorder="1" applyAlignment="1" applyProtection="1">
      <alignment horizontal="center"/>
    </xf>
    <xf numFmtId="0" fontId="30" fillId="5" borderId="24" xfId="1" quotePrefix="1" applyFont="1" applyFill="1" applyBorder="1" applyAlignment="1" applyProtection="1">
      <alignment horizontal="center"/>
    </xf>
    <xf numFmtId="0" fontId="2" fillId="2" borderId="11" xfId="1" applyFont="1" applyFill="1" applyBorder="1" applyProtection="1"/>
    <xf numFmtId="0" fontId="10" fillId="5" borderId="23" xfId="1" quotePrefix="1" applyNumberFormat="1" applyFont="1" applyFill="1" applyBorder="1" applyAlignment="1" applyProtection="1">
      <alignment horizontal="center"/>
    </xf>
    <xf numFmtId="0" fontId="30" fillId="5" borderId="23" xfId="1" quotePrefix="1" applyNumberFormat="1" applyFont="1" applyFill="1" applyBorder="1" applyAlignment="1" applyProtection="1">
      <alignment horizontal="center"/>
    </xf>
    <xf numFmtId="0" fontId="41" fillId="5" borderId="19" xfId="1" quotePrefix="1" applyFont="1" applyFill="1" applyBorder="1" applyAlignment="1" applyProtection="1">
      <alignment horizontal="left"/>
    </xf>
    <xf numFmtId="0" fontId="41" fillId="5" borderId="2" xfId="1" quotePrefix="1" applyFont="1" applyFill="1" applyBorder="1" applyAlignment="1" applyProtection="1">
      <alignment horizontal="left"/>
    </xf>
    <xf numFmtId="0" fontId="41" fillId="5" borderId="20" xfId="1" quotePrefix="1" applyFont="1" applyFill="1" applyBorder="1" applyAlignment="1" applyProtection="1">
      <alignment horizontal="left"/>
    </xf>
    <xf numFmtId="0" fontId="43" fillId="2" borderId="0" xfId="1" applyFont="1" applyFill="1" applyBorder="1" applyProtection="1"/>
    <xf numFmtId="38" fontId="44" fillId="5" borderId="11" xfId="6" applyNumberFormat="1" applyFont="1" applyFill="1" applyBorder="1" applyAlignment="1" applyProtection="1"/>
    <xf numFmtId="38" fontId="44" fillId="5" borderId="0" xfId="6" applyNumberFormat="1" applyFont="1" applyFill="1" applyBorder="1" applyAlignment="1" applyProtection="1"/>
    <xf numFmtId="38" fontId="44" fillId="5" borderId="22" xfId="6" applyNumberFormat="1" applyFont="1" applyFill="1" applyBorder="1" applyAlignment="1" applyProtection="1"/>
    <xf numFmtId="177" fontId="10" fillId="5" borderId="25" xfId="1" applyNumberFormat="1" applyFont="1" applyFill="1" applyBorder="1" applyAlignment="1" applyProtection="1"/>
    <xf numFmtId="177" fontId="30" fillId="5" borderId="25" xfId="1" applyNumberFormat="1" applyFont="1" applyFill="1" applyBorder="1" applyAlignment="1" applyProtection="1"/>
    <xf numFmtId="177" fontId="8" fillId="2" borderId="0" xfId="1" applyNumberFormat="1" applyFont="1" applyFill="1" applyAlignment="1" applyProtection="1">
      <alignment horizontal="right"/>
    </xf>
    <xf numFmtId="177" fontId="10" fillId="5" borderId="26" xfId="1" applyNumberFormat="1" applyFont="1" applyFill="1" applyBorder="1" applyAlignment="1" applyProtection="1"/>
    <xf numFmtId="177" fontId="30" fillId="2" borderId="0" xfId="1" applyNumberFormat="1" applyFont="1" applyFill="1" applyBorder="1" applyAlignment="1" applyProtection="1">
      <alignment horizontal="right"/>
    </xf>
    <xf numFmtId="38" fontId="22" fillId="5" borderId="11" xfId="6" applyNumberFormat="1" applyFont="1" applyFill="1" applyBorder="1" applyAlignment="1" applyProtection="1"/>
    <xf numFmtId="38" fontId="22" fillId="5" borderId="0" xfId="6" applyNumberFormat="1" applyFont="1" applyFill="1" applyBorder="1" applyAlignment="1" applyProtection="1"/>
    <xf numFmtId="38" fontId="22" fillId="5" borderId="22" xfId="6" applyNumberFormat="1" applyFont="1" applyFill="1" applyBorder="1" applyAlignment="1" applyProtection="1"/>
    <xf numFmtId="177" fontId="10" fillId="5" borderId="27" xfId="1" applyNumberFormat="1" applyFont="1" applyFill="1" applyBorder="1" applyAlignment="1" applyProtection="1"/>
    <xf numFmtId="177" fontId="30" fillId="5" borderId="27" xfId="1" applyNumberFormat="1" applyFont="1" applyFill="1" applyBorder="1" applyAlignment="1" applyProtection="1"/>
    <xf numFmtId="177" fontId="10" fillId="5" borderId="28" xfId="1" applyNumberFormat="1" applyFont="1" applyFill="1" applyBorder="1" applyAlignment="1" applyProtection="1"/>
    <xf numFmtId="38" fontId="45" fillId="5" borderId="29" xfId="6" applyNumberFormat="1" applyFont="1" applyFill="1" applyBorder="1" applyAlignment="1" applyProtection="1"/>
    <xf numFmtId="38" fontId="45" fillId="5" borderId="30" xfId="6" applyNumberFormat="1" applyFont="1" applyFill="1" applyBorder="1" applyAlignment="1" applyProtection="1"/>
    <xf numFmtId="38" fontId="45" fillId="5" borderId="31" xfId="6" applyNumberFormat="1" applyFont="1" applyFill="1" applyBorder="1" applyAlignment="1" applyProtection="1"/>
    <xf numFmtId="177" fontId="10" fillId="5" borderId="32" xfId="1" applyNumberFormat="1" applyFont="1" applyFill="1" applyBorder="1" applyAlignment="1" applyProtection="1"/>
    <xf numFmtId="177" fontId="30" fillId="5" borderId="32" xfId="1" applyNumberFormat="1" applyFont="1" applyFill="1" applyBorder="1" applyAlignment="1" applyProtection="1"/>
    <xf numFmtId="177" fontId="30" fillId="5" borderId="33" xfId="1" applyNumberFormat="1" applyFont="1" applyFill="1" applyBorder="1" applyAlignment="1" applyProtection="1"/>
    <xf numFmtId="177" fontId="10" fillId="0" borderId="32" xfId="1" applyNumberFormat="1" applyFont="1" applyFill="1" applyBorder="1" applyAlignment="1" applyProtection="1"/>
    <xf numFmtId="177" fontId="30" fillId="0" borderId="32" xfId="1" applyNumberFormat="1" applyFont="1" applyFill="1" applyBorder="1" applyAlignment="1" applyProtection="1"/>
    <xf numFmtId="38" fontId="45" fillId="5" borderId="29" xfId="6" applyNumberFormat="1" applyFont="1" applyFill="1" applyBorder="1" applyAlignment="1" applyProtection="1">
      <alignment horizontal="center"/>
    </xf>
    <xf numFmtId="38" fontId="45" fillId="5" borderId="30" xfId="6" applyNumberFormat="1" applyFont="1" applyFill="1" applyBorder="1" applyAlignment="1" applyProtection="1">
      <alignment horizontal="center"/>
    </xf>
    <xf numFmtId="38" fontId="45" fillId="5" borderId="31" xfId="6" applyNumberFormat="1" applyFont="1" applyFill="1" applyBorder="1" applyAlignment="1" applyProtection="1">
      <alignment horizontal="center"/>
    </xf>
    <xf numFmtId="38" fontId="45" fillId="5" borderId="34" xfId="6" applyNumberFormat="1" applyFont="1" applyFill="1" applyBorder="1" applyAlignment="1" applyProtection="1"/>
    <xf numFmtId="38" fontId="45" fillId="5" borderId="35" xfId="6" applyNumberFormat="1" applyFont="1" applyFill="1" applyBorder="1" applyAlignment="1" applyProtection="1"/>
    <xf numFmtId="38" fontId="45" fillId="5" borderId="36" xfId="6" applyNumberFormat="1" applyFont="1" applyFill="1" applyBorder="1" applyAlignment="1" applyProtection="1"/>
    <xf numFmtId="177" fontId="10" fillId="5" borderId="37" xfId="1" applyNumberFormat="1" applyFont="1" applyFill="1" applyBorder="1" applyAlignment="1" applyProtection="1"/>
    <xf numFmtId="177" fontId="30" fillId="5" borderId="37" xfId="1" applyNumberFormat="1" applyFont="1" applyFill="1" applyBorder="1" applyAlignment="1" applyProtection="1"/>
    <xf numFmtId="177" fontId="30" fillId="5" borderId="38" xfId="1" applyNumberFormat="1" applyFont="1" applyFill="1" applyBorder="1" applyAlignment="1" applyProtection="1"/>
    <xf numFmtId="38" fontId="45" fillId="5" borderId="34" xfId="6" applyNumberFormat="1" applyFont="1" applyFill="1" applyBorder="1" applyAlignment="1" applyProtection="1">
      <alignment horizontal="center"/>
    </xf>
    <xf numFmtId="38" fontId="45" fillId="5" borderId="35" xfId="6" applyNumberFormat="1" applyFont="1" applyFill="1" applyBorder="1" applyAlignment="1" applyProtection="1">
      <alignment horizontal="center"/>
    </xf>
    <xf numFmtId="38" fontId="45" fillId="5" borderId="36" xfId="6" applyNumberFormat="1" applyFont="1" applyFill="1" applyBorder="1" applyAlignment="1" applyProtection="1">
      <alignment horizontal="center"/>
    </xf>
    <xf numFmtId="38" fontId="46" fillId="11" borderId="19" xfId="6" applyNumberFormat="1" applyFont="1" applyFill="1" applyBorder="1" applyAlignment="1" applyProtection="1"/>
    <xf numFmtId="38" fontId="45" fillId="11" borderId="2" xfId="6" applyNumberFormat="1" applyFont="1" applyFill="1" applyBorder="1" applyAlignment="1" applyProtection="1"/>
    <xf numFmtId="38" fontId="45" fillId="11" borderId="20" xfId="6" applyNumberFormat="1" applyFont="1" applyFill="1" applyBorder="1" applyAlignment="1" applyProtection="1"/>
    <xf numFmtId="177" fontId="38" fillId="11" borderId="23" xfId="1" applyNumberFormat="1" applyFont="1" applyFill="1" applyBorder="1" applyAlignment="1" applyProtection="1"/>
    <xf numFmtId="177" fontId="47" fillId="11" borderId="23" xfId="1" applyNumberFormat="1" applyFont="1" applyFill="1" applyBorder="1" applyAlignment="1" applyProtection="1"/>
    <xf numFmtId="177" fontId="30" fillId="11" borderId="24" xfId="1" applyNumberFormat="1" applyFont="1" applyFill="1" applyBorder="1" applyAlignment="1" applyProtection="1"/>
    <xf numFmtId="38" fontId="46" fillId="11" borderId="19" xfId="6" applyNumberFormat="1" applyFont="1" applyFill="1" applyBorder="1" applyAlignment="1" applyProtection="1">
      <alignment horizontal="center"/>
    </xf>
    <xf numFmtId="38" fontId="46" fillId="11" borderId="2" xfId="6" applyNumberFormat="1" applyFont="1" applyFill="1" applyBorder="1" applyAlignment="1" applyProtection="1">
      <alignment horizontal="center"/>
    </xf>
    <xf numFmtId="38" fontId="46" fillId="11" borderId="20" xfId="6" applyNumberFormat="1" applyFont="1" applyFill="1" applyBorder="1" applyAlignment="1" applyProtection="1">
      <alignment horizontal="center"/>
    </xf>
    <xf numFmtId="177" fontId="10" fillId="5" borderId="39" xfId="1" applyNumberFormat="1" applyFont="1" applyFill="1" applyBorder="1" applyAlignment="1" applyProtection="1"/>
    <xf numFmtId="177" fontId="30" fillId="5" borderId="39" xfId="1" applyNumberFormat="1" applyFont="1" applyFill="1" applyBorder="1" applyAlignment="1" applyProtection="1"/>
    <xf numFmtId="38" fontId="45" fillId="5" borderId="40" xfId="6" applyNumberFormat="1" applyFont="1" applyFill="1" applyBorder="1" applyAlignment="1" applyProtection="1"/>
    <xf numFmtId="38" fontId="45" fillId="5" borderId="41" xfId="6" applyNumberFormat="1" applyFont="1" applyFill="1" applyBorder="1" applyAlignment="1" applyProtection="1"/>
    <xf numFmtId="38" fontId="45" fillId="5" borderId="42" xfId="6" applyNumberFormat="1" applyFont="1" applyFill="1" applyBorder="1" applyAlignment="1" applyProtection="1"/>
    <xf numFmtId="38" fontId="45" fillId="5" borderId="40" xfId="6" applyNumberFormat="1" applyFont="1" applyFill="1" applyBorder="1" applyAlignment="1" applyProtection="1">
      <alignment horizontal="center"/>
    </xf>
    <xf numFmtId="38" fontId="45" fillId="5" borderId="41" xfId="6" applyNumberFormat="1" applyFont="1" applyFill="1" applyBorder="1" applyAlignment="1" applyProtection="1">
      <alignment horizontal="center"/>
    </xf>
    <xf numFmtId="38" fontId="45" fillId="5" borderId="42" xfId="6" applyNumberFormat="1" applyFont="1" applyFill="1" applyBorder="1" applyAlignment="1" applyProtection="1">
      <alignment horizontal="center"/>
    </xf>
    <xf numFmtId="38" fontId="45" fillId="5" borderId="43" xfId="6" applyNumberFormat="1" applyFont="1" applyFill="1" applyBorder="1" applyAlignment="1" applyProtection="1"/>
    <xf numFmtId="38" fontId="45" fillId="5" borderId="44" xfId="6" applyNumberFormat="1" applyFont="1" applyFill="1" applyBorder="1" applyAlignment="1" applyProtection="1"/>
    <xf numFmtId="38" fontId="45" fillId="5" borderId="45" xfId="6" applyNumberFormat="1" applyFont="1" applyFill="1" applyBorder="1" applyAlignment="1" applyProtection="1"/>
    <xf numFmtId="177" fontId="30" fillId="5" borderId="46" xfId="1" applyNumberFormat="1" applyFont="1" applyFill="1" applyBorder="1" applyAlignment="1" applyProtection="1"/>
    <xf numFmtId="38" fontId="45" fillId="5" borderId="43" xfId="6" applyNumberFormat="1" applyFont="1" applyFill="1" applyBorder="1" applyAlignment="1" applyProtection="1">
      <alignment horizontal="center"/>
    </xf>
    <xf numFmtId="38" fontId="45" fillId="5" borderId="44" xfId="6" applyNumberFormat="1" applyFont="1" applyFill="1" applyBorder="1" applyAlignment="1" applyProtection="1">
      <alignment horizontal="center"/>
    </xf>
    <xf numFmtId="38" fontId="45" fillId="5" borderId="45" xfId="6" applyNumberFormat="1" applyFont="1" applyFill="1" applyBorder="1" applyAlignment="1" applyProtection="1">
      <alignment horizontal="center"/>
    </xf>
    <xf numFmtId="38" fontId="22" fillId="12" borderId="19" xfId="6" applyNumberFormat="1" applyFont="1" applyFill="1" applyBorder="1" applyAlignment="1" applyProtection="1"/>
    <xf numFmtId="38" fontId="22" fillId="12" borderId="2" xfId="6" applyNumberFormat="1" applyFont="1" applyFill="1" applyBorder="1" applyAlignment="1" applyProtection="1"/>
    <xf numFmtId="38" fontId="22" fillId="12" borderId="20" xfId="6" applyNumberFormat="1" applyFont="1" applyFill="1" applyBorder="1" applyAlignment="1" applyProtection="1"/>
    <xf numFmtId="177" fontId="10" fillId="2" borderId="23" xfId="1" applyNumberFormat="1" applyFont="1" applyFill="1" applyBorder="1" applyAlignment="1" applyProtection="1"/>
    <xf numFmtId="177" fontId="30" fillId="2" borderId="23" xfId="1" applyNumberFormat="1" applyFont="1" applyFill="1" applyBorder="1" applyAlignment="1" applyProtection="1"/>
    <xf numFmtId="177" fontId="30" fillId="2" borderId="24" xfId="1" applyNumberFormat="1" applyFont="1" applyFill="1" applyBorder="1" applyAlignment="1" applyProtection="1"/>
    <xf numFmtId="38" fontId="22" fillId="6" borderId="19" xfId="6" applyNumberFormat="1" applyFont="1" applyFill="1" applyBorder="1" applyAlignment="1" applyProtection="1">
      <alignment horizontal="center"/>
    </xf>
    <xf numFmtId="38" fontId="22" fillId="6" borderId="2" xfId="6" applyNumberFormat="1" applyFont="1" applyFill="1" applyBorder="1" applyAlignment="1" applyProtection="1">
      <alignment horizontal="center"/>
    </xf>
    <xf numFmtId="38" fontId="22" fillId="6" borderId="20" xfId="6" applyNumberFormat="1" applyFont="1" applyFill="1" applyBorder="1" applyAlignment="1" applyProtection="1">
      <alignment horizontal="center"/>
    </xf>
    <xf numFmtId="177" fontId="30" fillId="5" borderId="26" xfId="1" applyNumberFormat="1" applyFont="1" applyFill="1" applyBorder="1" applyAlignment="1" applyProtection="1"/>
    <xf numFmtId="0" fontId="10" fillId="5" borderId="47" xfId="1" applyFont="1" applyFill="1" applyBorder="1" applyAlignment="1" applyProtection="1">
      <alignment horizontal="left"/>
    </xf>
    <xf numFmtId="0" fontId="10" fillId="5" borderId="48" xfId="1" applyFont="1" applyFill="1" applyBorder="1" applyAlignment="1" applyProtection="1">
      <alignment horizontal="left"/>
    </xf>
    <xf numFmtId="0" fontId="10" fillId="5" borderId="49" xfId="1" applyFont="1" applyFill="1" applyBorder="1" applyAlignment="1" applyProtection="1">
      <alignment horizontal="left"/>
    </xf>
    <xf numFmtId="177" fontId="30" fillId="5" borderId="28" xfId="1" applyNumberFormat="1" applyFont="1" applyFill="1" applyBorder="1" applyAlignment="1" applyProtection="1"/>
    <xf numFmtId="0" fontId="10" fillId="5" borderId="47" xfId="1" applyFont="1" applyFill="1" applyBorder="1" applyAlignment="1" applyProtection="1">
      <alignment horizontal="center"/>
    </xf>
    <xf numFmtId="0" fontId="10" fillId="5" borderId="50" xfId="1" applyFont="1" applyFill="1" applyBorder="1" applyAlignment="1" applyProtection="1">
      <alignment horizontal="center"/>
    </xf>
    <xf numFmtId="0" fontId="10" fillId="5" borderId="51" xfId="1" applyFont="1" applyFill="1" applyBorder="1" applyAlignment="1" applyProtection="1">
      <alignment horizontal="center"/>
    </xf>
    <xf numFmtId="38" fontId="22" fillId="11" borderId="52" xfId="6" applyNumberFormat="1" applyFont="1" applyFill="1" applyBorder="1" applyAlignment="1" applyProtection="1"/>
    <xf numFmtId="38" fontId="22" fillId="11" borderId="0" xfId="6" applyNumberFormat="1" applyFont="1" applyFill="1" applyBorder="1" applyAlignment="1" applyProtection="1"/>
    <xf numFmtId="38" fontId="22" fillId="11" borderId="22" xfId="6" applyNumberFormat="1" applyFont="1" applyFill="1" applyBorder="1" applyAlignment="1" applyProtection="1"/>
    <xf numFmtId="177" fontId="10" fillId="11" borderId="25" xfId="1" applyNumberFormat="1" applyFont="1" applyFill="1" applyBorder="1" applyAlignment="1" applyProtection="1"/>
    <xf numFmtId="177" fontId="30" fillId="11" borderId="25" xfId="1" applyNumberFormat="1" applyFont="1" applyFill="1" applyBorder="1" applyAlignment="1" applyProtection="1"/>
    <xf numFmtId="177" fontId="30" fillId="11" borderId="26" xfId="1" applyNumberFormat="1" applyFont="1" applyFill="1" applyBorder="1" applyAlignment="1" applyProtection="1"/>
    <xf numFmtId="38" fontId="22" fillId="11" borderId="52" xfId="6" applyNumberFormat="1" applyFont="1" applyFill="1" applyBorder="1" applyAlignment="1" applyProtection="1">
      <alignment horizontal="center"/>
    </xf>
    <xf numFmtId="38" fontId="22" fillId="11" borderId="48" xfId="6" applyNumberFormat="1" applyFont="1" applyFill="1" applyBorder="1" applyAlignment="1" applyProtection="1">
      <alignment horizontal="center"/>
    </xf>
    <xf numFmtId="38" fontId="22" fillId="11" borderId="49" xfId="6" applyNumberFormat="1" applyFont="1" applyFill="1" applyBorder="1" applyAlignment="1" applyProtection="1">
      <alignment horizontal="center"/>
    </xf>
    <xf numFmtId="38" fontId="45" fillId="11" borderId="29" xfId="6" applyNumberFormat="1" applyFont="1" applyFill="1" applyBorder="1" applyAlignment="1" applyProtection="1"/>
    <xf numFmtId="38" fontId="45" fillId="11" borderId="0" xfId="6" applyNumberFormat="1" applyFont="1" applyFill="1" applyBorder="1" applyAlignment="1" applyProtection="1"/>
    <xf numFmtId="38" fontId="45" fillId="11" borderId="22" xfId="6" applyNumberFormat="1" applyFont="1" applyFill="1" applyBorder="1" applyAlignment="1" applyProtection="1"/>
    <xf numFmtId="177" fontId="10" fillId="11" borderId="32" xfId="1" applyNumberFormat="1" applyFont="1" applyFill="1" applyBorder="1" applyAlignment="1" applyProtection="1"/>
    <xf numFmtId="177" fontId="30" fillId="11" borderId="32" xfId="1" applyNumberFormat="1" applyFont="1" applyFill="1" applyBorder="1" applyAlignment="1" applyProtection="1"/>
    <xf numFmtId="177" fontId="30" fillId="11" borderId="33" xfId="1" applyNumberFormat="1" applyFont="1" applyFill="1" applyBorder="1" applyAlignment="1" applyProtection="1"/>
    <xf numFmtId="38" fontId="45" fillId="11" borderId="29" xfId="6" applyNumberFormat="1" applyFont="1" applyFill="1" applyBorder="1" applyAlignment="1" applyProtection="1">
      <alignment horizontal="center"/>
    </xf>
    <xf numFmtId="38" fontId="45" fillId="11" borderId="30" xfId="6" applyNumberFormat="1" applyFont="1" applyFill="1" applyBorder="1" applyAlignment="1" applyProtection="1">
      <alignment horizontal="center"/>
    </xf>
    <xf numFmtId="38" fontId="45" fillId="11" borderId="31" xfId="6" applyNumberFormat="1" applyFont="1" applyFill="1" applyBorder="1" applyAlignment="1" applyProtection="1">
      <alignment horizontal="center"/>
    </xf>
    <xf numFmtId="38" fontId="45" fillId="11" borderId="40" xfId="6" applyNumberFormat="1" applyFont="1" applyFill="1" applyBorder="1" applyAlignment="1" applyProtection="1"/>
    <xf numFmtId="177" fontId="10" fillId="11" borderId="39" xfId="1" applyNumberFormat="1" applyFont="1" applyFill="1" applyBorder="1" applyAlignment="1" applyProtection="1"/>
    <xf numFmtId="177" fontId="30" fillId="11" borderId="39" xfId="1" applyNumberFormat="1" applyFont="1" applyFill="1" applyBorder="1" applyAlignment="1" applyProtection="1"/>
    <xf numFmtId="177" fontId="30" fillId="11" borderId="38" xfId="1" applyNumberFormat="1" applyFont="1" applyFill="1" applyBorder="1" applyAlignment="1" applyProtection="1"/>
    <xf numFmtId="38" fontId="45" fillId="11" borderId="40" xfId="6" applyNumberFormat="1" applyFont="1" applyFill="1" applyBorder="1" applyAlignment="1" applyProtection="1">
      <alignment horizontal="center"/>
    </xf>
    <xf numFmtId="38" fontId="45" fillId="11" borderId="41" xfId="6" applyNumberFormat="1" applyFont="1" applyFill="1" applyBorder="1" applyAlignment="1" applyProtection="1">
      <alignment horizontal="center"/>
    </xf>
    <xf numFmtId="38" fontId="45" fillId="11" borderId="42" xfId="6" applyNumberFormat="1" applyFont="1" applyFill="1" applyBorder="1" applyAlignment="1" applyProtection="1">
      <alignment horizontal="center"/>
    </xf>
    <xf numFmtId="38" fontId="45" fillId="11" borderId="34" xfId="6" applyNumberFormat="1" applyFont="1" applyFill="1" applyBorder="1" applyAlignment="1" applyProtection="1"/>
    <xf numFmtId="177" fontId="10" fillId="11" borderId="37" xfId="1" applyNumberFormat="1" applyFont="1" applyFill="1" applyBorder="1" applyAlignment="1" applyProtection="1"/>
    <xf numFmtId="177" fontId="30" fillId="11" borderId="37" xfId="1" applyNumberFormat="1" applyFont="1" applyFill="1" applyBorder="1" applyAlignment="1" applyProtection="1"/>
    <xf numFmtId="177" fontId="30" fillId="11" borderId="46" xfId="1" applyNumberFormat="1" applyFont="1" applyFill="1" applyBorder="1" applyAlignment="1" applyProtection="1"/>
    <xf numFmtId="38" fontId="45" fillId="11" borderId="34" xfId="6" applyNumberFormat="1" applyFont="1" applyFill="1" applyBorder="1" applyAlignment="1" applyProtection="1">
      <alignment horizontal="center"/>
    </xf>
    <xf numFmtId="38" fontId="45" fillId="11" borderId="35" xfId="6" applyNumberFormat="1" applyFont="1" applyFill="1" applyBorder="1" applyAlignment="1" applyProtection="1">
      <alignment horizontal="center"/>
    </xf>
    <xf numFmtId="38" fontId="45" fillId="11" borderId="36" xfId="6" applyNumberFormat="1" applyFont="1" applyFill="1" applyBorder="1" applyAlignment="1" applyProtection="1">
      <alignment horizontal="center"/>
    </xf>
    <xf numFmtId="38" fontId="46" fillId="11" borderId="47" xfId="6" applyNumberFormat="1" applyFont="1" applyFill="1" applyBorder="1" applyAlignment="1" applyProtection="1"/>
    <xf numFmtId="38" fontId="46" fillId="11" borderId="50" xfId="6" applyNumberFormat="1" applyFont="1" applyFill="1" applyBorder="1" applyAlignment="1" applyProtection="1"/>
    <xf numFmtId="38" fontId="46" fillId="11" borderId="51" xfId="6" applyNumberFormat="1" applyFont="1" applyFill="1" applyBorder="1" applyAlignment="1" applyProtection="1"/>
    <xf numFmtId="177" fontId="38" fillId="11" borderId="53" xfId="1" applyNumberFormat="1" applyFont="1" applyFill="1" applyBorder="1" applyAlignment="1" applyProtection="1"/>
    <xf numFmtId="177" fontId="47" fillId="11" borderId="53" xfId="1" applyNumberFormat="1" applyFont="1" applyFill="1" applyBorder="1" applyAlignment="1" applyProtection="1"/>
    <xf numFmtId="177" fontId="47" fillId="11" borderId="54" xfId="1" applyNumberFormat="1" applyFont="1" applyFill="1" applyBorder="1" applyAlignment="1" applyProtection="1"/>
    <xf numFmtId="38" fontId="46" fillId="11" borderId="47" xfId="6" applyNumberFormat="1" applyFont="1" applyFill="1" applyBorder="1" applyAlignment="1" applyProtection="1">
      <alignment horizontal="center"/>
    </xf>
    <xf numFmtId="38" fontId="46" fillId="11" borderId="50" xfId="6" applyNumberFormat="1" applyFont="1" applyFill="1" applyBorder="1" applyAlignment="1" applyProtection="1">
      <alignment horizontal="center"/>
    </xf>
    <xf numFmtId="38" fontId="46" fillId="11" borderId="51" xfId="6" applyNumberFormat="1" applyFont="1" applyFill="1" applyBorder="1" applyAlignment="1" applyProtection="1">
      <alignment horizontal="center"/>
    </xf>
    <xf numFmtId="38" fontId="46" fillId="11" borderId="40" xfId="6" applyNumberFormat="1" applyFont="1" applyFill="1" applyBorder="1" applyAlignment="1" applyProtection="1"/>
    <xf numFmtId="38" fontId="46" fillId="11" borderId="41" xfId="6" applyNumberFormat="1" applyFont="1" applyFill="1" applyBorder="1" applyAlignment="1" applyProtection="1"/>
    <xf numFmtId="38" fontId="46" fillId="11" borderId="42" xfId="6" applyNumberFormat="1" applyFont="1" applyFill="1" applyBorder="1" applyAlignment="1" applyProtection="1"/>
    <xf numFmtId="177" fontId="38" fillId="11" borderId="39" xfId="1" applyNumberFormat="1" applyFont="1" applyFill="1" applyBorder="1" applyAlignment="1" applyProtection="1"/>
    <xf numFmtId="177" fontId="47" fillId="11" borderId="39" xfId="1" applyNumberFormat="1" applyFont="1" applyFill="1" applyBorder="1" applyAlignment="1" applyProtection="1"/>
    <xf numFmtId="177" fontId="47" fillId="11" borderId="38" xfId="1" applyNumberFormat="1" applyFont="1" applyFill="1" applyBorder="1" applyAlignment="1" applyProtection="1"/>
    <xf numFmtId="38" fontId="46" fillId="11" borderId="40" xfId="6" applyNumberFormat="1" applyFont="1" applyFill="1" applyBorder="1" applyAlignment="1" applyProtection="1">
      <alignment horizontal="center"/>
    </xf>
    <xf numFmtId="38" fontId="46" fillId="11" borderId="41" xfId="6" applyNumberFormat="1" applyFont="1" applyFill="1" applyBorder="1" applyAlignment="1" applyProtection="1">
      <alignment horizontal="center"/>
    </xf>
    <xf numFmtId="38" fontId="46" fillId="11" borderId="42" xfId="6" applyNumberFormat="1" applyFont="1" applyFill="1" applyBorder="1" applyAlignment="1" applyProtection="1">
      <alignment horizontal="center"/>
    </xf>
    <xf numFmtId="38" fontId="46" fillId="11" borderId="43" xfId="6" applyNumberFormat="1" applyFont="1" applyFill="1" applyBorder="1" applyAlignment="1" applyProtection="1"/>
    <xf numFmtId="38" fontId="46" fillId="11" borderId="44" xfId="6" applyNumberFormat="1" applyFont="1" applyFill="1" applyBorder="1" applyAlignment="1" applyProtection="1"/>
    <xf numFmtId="38" fontId="46" fillId="11" borderId="45" xfId="6" applyNumberFormat="1" applyFont="1" applyFill="1" applyBorder="1" applyAlignment="1" applyProtection="1"/>
    <xf numFmtId="177" fontId="38" fillId="11" borderId="55" xfId="1" applyNumberFormat="1" applyFont="1" applyFill="1" applyBorder="1" applyAlignment="1" applyProtection="1"/>
    <xf numFmtId="177" fontId="47" fillId="11" borderId="55" xfId="1" applyNumberFormat="1" applyFont="1" applyFill="1" applyBorder="1" applyAlignment="1" applyProtection="1"/>
    <xf numFmtId="177" fontId="47" fillId="11" borderId="56" xfId="1" applyNumberFormat="1" applyFont="1" applyFill="1" applyBorder="1" applyAlignment="1" applyProtection="1"/>
    <xf numFmtId="38" fontId="46" fillId="11" borderId="43" xfId="6" applyNumberFormat="1" applyFont="1" applyFill="1" applyBorder="1" applyAlignment="1" applyProtection="1">
      <alignment horizontal="center"/>
    </xf>
    <xf numFmtId="38" fontId="46" fillId="11" borderId="44" xfId="6" applyNumberFormat="1" applyFont="1" applyFill="1" applyBorder="1" applyAlignment="1" applyProtection="1">
      <alignment horizontal="center"/>
    </xf>
    <xf numFmtId="38" fontId="46" fillId="11" borderId="45" xfId="6" applyNumberFormat="1" applyFont="1" applyFill="1" applyBorder="1" applyAlignment="1" applyProtection="1">
      <alignment horizontal="center"/>
    </xf>
    <xf numFmtId="0" fontId="10" fillId="5" borderId="19" xfId="1" applyFont="1" applyFill="1" applyBorder="1" applyAlignment="1" applyProtection="1">
      <alignment horizontal="left"/>
    </xf>
    <xf numFmtId="0" fontId="10" fillId="5" borderId="2" xfId="1" applyFont="1" applyFill="1" applyBorder="1" applyAlignment="1" applyProtection="1">
      <alignment horizontal="left"/>
    </xf>
    <xf numFmtId="0" fontId="10" fillId="5" borderId="22" xfId="1" applyFont="1" applyFill="1" applyBorder="1" applyAlignment="1" applyProtection="1">
      <alignment horizontal="left"/>
    </xf>
    <xf numFmtId="0" fontId="10" fillId="5" borderId="19" xfId="1" applyFont="1" applyFill="1" applyBorder="1" applyAlignment="1" applyProtection="1">
      <alignment horizontal="center"/>
    </xf>
    <xf numFmtId="0" fontId="10" fillId="5" borderId="2" xfId="1" applyFont="1" applyFill="1" applyBorder="1" applyAlignment="1" applyProtection="1">
      <alignment horizontal="center"/>
    </xf>
    <xf numFmtId="0" fontId="10" fillId="5" borderId="20" xfId="1" applyFont="1" applyFill="1" applyBorder="1" applyAlignment="1" applyProtection="1">
      <alignment horizontal="center"/>
    </xf>
    <xf numFmtId="0" fontId="10" fillId="5" borderId="52" xfId="1" applyFont="1" applyFill="1" applyBorder="1" applyAlignment="1" applyProtection="1">
      <alignment horizontal="left"/>
    </xf>
    <xf numFmtId="0" fontId="10" fillId="5" borderId="52" xfId="1" applyFont="1" applyFill="1" applyBorder="1" applyAlignment="1" applyProtection="1">
      <alignment horizontal="center"/>
    </xf>
    <xf numFmtId="0" fontId="10" fillId="5" borderId="48" xfId="1" applyFont="1" applyFill="1" applyBorder="1" applyAlignment="1" applyProtection="1">
      <alignment horizontal="center"/>
    </xf>
    <xf numFmtId="0" fontId="10" fillId="5" borderId="49" xfId="1" applyFont="1" applyFill="1" applyBorder="1" applyAlignment="1" applyProtection="1">
      <alignment horizontal="center"/>
    </xf>
    <xf numFmtId="0" fontId="30" fillId="8" borderId="57" xfId="1" applyFont="1" applyFill="1" applyBorder="1" applyAlignment="1" applyProtection="1">
      <alignment horizontal="left"/>
    </xf>
    <xf numFmtId="0" fontId="30" fillId="8" borderId="58" xfId="1" applyFont="1" applyFill="1" applyBorder="1" applyAlignment="1" applyProtection="1">
      <alignment horizontal="left"/>
    </xf>
    <xf numFmtId="0" fontId="30" fillId="8" borderId="59" xfId="1" applyFont="1" applyFill="1" applyBorder="1" applyAlignment="1" applyProtection="1">
      <alignment horizontal="left"/>
    </xf>
    <xf numFmtId="177" fontId="10" fillId="8" borderId="60" xfId="1" applyNumberFormat="1" applyFont="1" applyFill="1" applyBorder="1" applyAlignment="1" applyProtection="1"/>
    <xf numFmtId="177" fontId="30" fillId="8" borderId="60" xfId="1" applyNumberFormat="1" applyFont="1" applyFill="1" applyBorder="1" applyAlignment="1" applyProtection="1"/>
    <xf numFmtId="177" fontId="30" fillId="8" borderId="61" xfId="1" applyNumberFormat="1" applyFont="1" applyFill="1" applyBorder="1" applyAlignment="1" applyProtection="1"/>
    <xf numFmtId="177" fontId="30" fillId="2" borderId="0" xfId="1" applyNumberFormat="1" applyFont="1" applyFill="1" applyBorder="1" applyAlignment="1" applyProtection="1"/>
    <xf numFmtId="0" fontId="30" fillId="8" borderId="57" xfId="1" applyFont="1" applyFill="1" applyBorder="1" applyAlignment="1" applyProtection="1">
      <alignment horizontal="center"/>
    </xf>
    <xf numFmtId="0" fontId="30" fillId="8" borderId="58" xfId="1" applyFont="1" applyFill="1" applyBorder="1" applyAlignment="1" applyProtection="1">
      <alignment horizontal="center"/>
    </xf>
    <xf numFmtId="0" fontId="30" fillId="8" borderId="59" xfId="1" applyFont="1" applyFill="1" applyBorder="1" applyAlignment="1" applyProtection="1">
      <alignment horizontal="center"/>
    </xf>
    <xf numFmtId="0" fontId="8" fillId="2" borderId="0" xfId="1" applyFont="1" applyFill="1" applyBorder="1" applyAlignment="1" applyProtection="1">
      <alignment horizontal="right"/>
    </xf>
    <xf numFmtId="38" fontId="22" fillId="6" borderId="19" xfId="6" applyNumberFormat="1" applyFont="1" applyFill="1" applyBorder="1" applyAlignment="1" applyProtection="1"/>
    <xf numFmtId="38" fontId="22" fillId="6" borderId="2" xfId="6" applyNumberFormat="1" applyFont="1" applyFill="1" applyBorder="1" applyAlignment="1" applyProtection="1"/>
    <xf numFmtId="38" fontId="22" fillId="6" borderId="20" xfId="6" applyNumberFormat="1" applyFont="1" applyFill="1" applyBorder="1" applyAlignment="1" applyProtection="1"/>
    <xf numFmtId="177" fontId="10" fillId="6" borderId="23" xfId="1" applyNumberFormat="1" applyFont="1" applyFill="1" applyBorder="1" applyAlignment="1" applyProtection="1"/>
    <xf numFmtId="177" fontId="30" fillId="6" borderId="23" xfId="1" applyNumberFormat="1" applyFont="1" applyFill="1" applyBorder="1" applyAlignment="1" applyProtection="1"/>
    <xf numFmtId="177" fontId="30" fillId="6" borderId="24" xfId="1" applyNumberFormat="1" applyFont="1" applyFill="1" applyBorder="1" applyAlignment="1" applyProtection="1"/>
    <xf numFmtId="177" fontId="10" fillId="5" borderId="55" xfId="1" applyNumberFormat="1" applyFont="1" applyFill="1" applyBorder="1" applyAlignment="1" applyProtection="1"/>
    <xf numFmtId="177" fontId="30" fillId="5" borderId="55" xfId="1" applyNumberFormat="1" applyFont="1" applyFill="1" applyBorder="1" applyAlignment="1" applyProtection="1"/>
    <xf numFmtId="177" fontId="30" fillId="5" borderId="56" xfId="1" applyNumberFormat="1" applyFont="1" applyFill="1" applyBorder="1" applyAlignment="1" applyProtection="1"/>
    <xf numFmtId="38" fontId="46" fillId="11" borderId="2" xfId="6" applyNumberFormat="1" applyFont="1" applyFill="1" applyBorder="1" applyAlignment="1" applyProtection="1"/>
    <xf numFmtId="38" fontId="46" fillId="11" borderId="20" xfId="6" applyNumberFormat="1" applyFont="1" applyFill="1" applyBorder="1" applyAlignment="1" applyProtection="1"/>
    <xf numFmtId="177" fontId="38" fillId="11" borderId="62" xfId="1" applyNumberFormat="1" applyFont="1" applyFill="1" applyBorder="1" applyAlignment="1" applyProtection="1"/>
    <xf numFmtId="177" fontId="47" fillId="11" borderId="62" xfId="1" applyNumberFormat="1" applyFont="1" applyFill="1" applyBorder="1" applyAlignment="1" applyProtection="1"/>
    <xf numFmtId="177" fontId="47" fillId="11" borderId="24" xfId="1" applyNumberFormat="1" applyFont="1" applyFill="1" applyBorder="1" applyAlignment="1" applyProtection="1"/>
    <xf numFmtId="38" fontId="46" fillId="11" borderId="19" xfId="6" applyNumberFormat="1" applyFont="1" applyFill="1" applyBorder="1" applyAlignment="1" applyProtection="1">
      <alignment horizontal="center"/>
    </xf>
    <xf numFmtId="38" fontId="46" fillId="11" borderId="2" xfId="6" applyNumberFormat="1" applyFont="1" applyFill="1" applyBorder="1" applyAlignment="1" applyProtection="1">
      <alignment horizontal="center"/>
    </xf>
    <xf numFmtId="38" fontId="46" fillId="11" borderId="20" xfId="6" applyNumberFormat="1" applyFont="1" applyFill="1" applyBorder="1" applyAlignment="1" applyProtection="1">
      <alignment horizontal="center"/>
    </xf>
    <xf numFmtId="38" fontId="22" fillId="5" borderId="52" xfId="6" applyNumberFormat="1" applyFont="1" applyFill="1" applyBorder="1" applyAlignment="1" applyProtection="1"/>
    <xf numFmtId="38" fontId="22" fillId="5" borderId="48" xfId="6" applyNumberFormat="1" applyFont="1" applyFill="1" applyBorder="1" applyAlignment="1" applyProtection="1"/>
    <xf numFmtId="38" fontId="22" fillId="5" borderId="49" xfId="6" applyNumberFormat="1" applyFont="1" applyFill="1" applyBorder="1" applyAlignment="1" applyProtection="1"/>
    <xf numFmtId="38" fontId="22" fillId="5" borderId="52" xfId="6" applyNumberFormat="1" applyFont="1" applyFill="1" applyBorder="1" applyAlignment="1" applyProtection="1">
      <alignment horizontal="center"/>
    </xf>
    <xf numFmtId="38" fontId="22" fillId="5" borderId="48" xfId="6" applyNumberFormat="1" applyFont="1" applyFill="1" applyBorder="1" applyAlignment="1" applyProtection="1">
      <alignment horizontal="center"/>
    </xf>
    <xf numFmtId="38" fontId="22" fillId="5" borderId="49" xfId="6" applyNumberFormat="1" applyFont="1" applyFill="1" applyBorder="1" applyAlignment="1" applyProtection="1">
      <alignment horizontal="center"/>
    </xf>
    <xf numFmtId="0" fontId="30" fillId="13" borderId="57" xfId="1" quotePrefix="1" applyFont="1" applyFill="1" applyBorder="1" applyAlignment="1" applyProtection="1">
      <alignment horizontal="left"/>
    </xf>
    <xf numFmtId="0" fontId="30" fillId="13" borderId="58" xfId="1" quotePrefix="1" applyFont="1" applyFill="1" applyBorder="1" applyAlignment="1" applyProtection="1">
      <alignment horizontal="left"/>
    </xf>
    <xf numFmtId="0" fontId="30" fillId="13" borderId="59" xfId="1" quotePrefix="1" applyFont="1" applyFill="1" applyBorder="1" applyAlignment="1" applyProtection="1">
      <alignment horizontal="left"/>
    </xf>
    <xf numFmtId="177" fontId="10" fillId="14" borderId="60" xfId="1" applyNumberFormat="1" applyFont="1" applyFill="1" applyBorder="1" applyAlignment="1" applyProtection="1"/>
    <xf numFmtId="177" fontId="30" fillId="14" borderId="60" xfId="1" applyNumberFormat="1" applyFont="1" applyFill="1" applyBorder="1" applyAlignment="1" applyProtection="1"/>
    <xf numFmtId="177" fontId="30" fillId="13" borderId="60" xfId="1" applyNumberFormat="1" applyFont="1" applyFill="1" applyBorder="1" applyAlignment="1" applyProtection="1"/>
    <xf numFmtId="177" fontId="30" fillId="13" borderId="61" xfId="1" applyNumberFormat="1" applyFont="1" applyFill="1" applyBorder="1" applyAlignment="1" applyProtection="1"/>
    <xf numFmtId="0" fontId="30" fillId="13" borderId="57" xfId="1" quotePrefix="1" applyFont="1" applyFill="1" applyBorder="1" applyAlignment="1" applyProtection="1">
      <alignment horizontal="center"/>
    </xf>
    <xf numFmtId="0" fontId="30" fillId="13" borderId="58" xfId="1" quotePrefix="1" applyFont="1" applyFill="1" applyBorder="1" applyAlignment="1" applyProtection="1">
      <alignment horizontal="center"/>
    </xf>
    <xf numFmtId="0" fontId="30" fillId="13" borderId="59" xfId="1" quotePrefix="1" applyFont="1" applyFill="1" applyBorder="1" applyAlignment="1" applyProtection="1">
      <alignment horizontal="center"/>
    </xf>
    <xf numFmtId="174" fontId="10" fillId="2" borderId="0" xfId="1" applyNumberFormat="1" applyFont="1" applyFill="1" applyProtection="1"/>
    <xf numFmtId="174" fontId="10" fillId="4" borderId="0" xfId="1" applyNumberFormat="1" applyFont="1" applyFill="1" applyBorder="1" applyProtection="1"/>
    <xf numFmtId="174" fontId="30" fillId="4" borderId="0" xfId="1" applyNumberFormat="1" applyFont="1" applyFill="1" applyBorder="1" applyProtection="1"/>
    <xf numFmtId="0" fontId="30" fillId="15" borderId="57" xfId="1" applyFont="1" applyFill="1" applyBorder="1" applyAlignment="1" applyProtection="1">
      <alignment horizontal="left"/>
    </xf>
    <xf numFmtId="0" fontId="30" fillId="15" borderId="58" xfId="1" applyFont="1" applyFill="1" applyBorder="1" applyAlignment="1" applyProtection="1">
      <alignment horizontal="left"/>
    </xf>
    <xf numFmtId="0" fontId="30" fillId="15" borderId="59" xfId="1" applyFont="1" applyFill="1" applyBorder="1" applyAlignment="1" applyProtection="1">
      <alignment horizontal="left"/>
    </xf>
    <xf numFmtId="177" fontId="10" fillId="15" borderId="60" xfId="1" applyNumberFormat="1" applyFont="1" applyFill="1" applyBorder="1" applyAlignment="1" applyProtection="1"/>
    <xf numFmtId="177" fontId="30" fillId="15" borderId="60" xfId="1" applyNumberFormat="1" applyFont="1" applyFill="1" applyBorder="1" applyAlignment="1" applyProtection="1"/>
    <xf numFmtId="177" fontId="30" fillId="15" borderId="61" xfId="1" applyNumberFormat="1" applyFont="1" applyFill="1" applyBorder="1" applyAlignment="1" applyProtection="1"/>
    <xf numFmtId="0" fontId="30" fillId="15" borderId="57" xfId="1" applyFont="1" applyFill="1" applyBorder="1" applyAlignment="1" applyProtection="1">
      <alignment horizontal="center"/>
    </xf>
    <xf numFmtId="0" fontId="30" fillId="15" borderId="58" xfId="1" applyFont="1" applyFill="1" applyBorder="1" applyAlignment="1" applyProtection="1">
      <alignment horizontal="center"/>
    </xf>
    <xf numFmtId="0" fontId="30" fillId="15" borderId="59" xfId="1" applyFont="1" applyFill="1" applyBorder="1" applyAlignment="1" applyProtection="1">
      <alignment horizontal="center"/>
    </xf>
    <xf numFmtId="0" fontId="51" fillId="5" borderId="11" xfId="7" applyFont="1" applyFill="1" applyBorder="1" applyAlignment="1" applyProtection="1">
      <alignment horizontal="center"/>
    </xf>
    <xf numFmtId="0" fontId="51" fillId="5" borderId="0" xfId="7" applyFont="1" applyFill="1" applyBorder="1" applyAlignment="1" applyProtection="1">
      <alignment horizontal="center"/>
    </xf>
    <xf numFmtId="0" fontId="51" fillId="5" borderId="22" xfId="7" applyFont="1" applyFill="1" applyBorder="1" applyAlignment="1" applyProtection="1">
      <alignment horizontal="center"/>
    </xf>
    <xf numFmtId="171" fontId="52" fillId="5" borderId="27" xfId="1" quotePrefix="1" applyNumberFormat="1" applyFont="1" applyFill="1" applyBorder="1" applyAlignment="1" applyProtection="1"/>
    <xf numFmtId="171" fontId="53" fillId="5" borderId="27" xfId="1" quotePrefix="1" applyNumberFormat="1" applyFont="1" applyFill="1" applyBorder="1" applyAlignment="1" applyProtection="1"/>
    <xf numFmtId="171" fontId="53" fillId="5" borderId="28" xfId="1" quotePrefix="1" applyNumberFormat="1" applyFont="1" applyFill="1" applyBorder="1" applyAlignment="1" applyProtection="1"/>
    <xf numFmtId="1" fontId="30" fillId="2" borderId="0" xfId="1" applyNumberFormat="1" applyFont="1" applyFill="1" applyBorder="1" applyAlignment="1" applyProtection="1">
      <alignment horizontal="right"/>
    </xf>
    <xf numFmtId="3" fontId="54" fillId="5" borderId="34" xfId="1" applyNumberFormat="1" applyFont="1" applyFill="1" applyBorder="1" applyAlignment="1" applyProtection="1">
      <alignment horizontal="center"/>
    </xf>
    <xf numFmtId="3" fontId="54" fillId="5" borderId="35" xfId="1" applyNumberFormat="1" applyFont="1" applyFill="1" applyBorder="1" applyAlignment="1" applyProtection="1">
      <alignment horizontal="center"/>
    </xf>
    <xf numFmtId="3" fontId="54" fillId="5" borderId="36" xfId="1" applyNumberFormat="1" applyFont="1" applyFill="1" applyBorder="1" applyAlignment="1" applyProtection="1">
      <alignment horizontal="center"/>
    </xf>
    <xf numFmtId="0" fontId="40" fillId="8" borderId="63" xfId="1" applyFont="1" applyFill="1" applyBorder="1" applyAlignment="1" applyProtection="1">
      <alignment horizontal="left"/>
    </xf>
    <xf numFmtId="0" fontId="40" fillId="8" borderId="64" xfId="1" applyFont="1" applyFill="1" applyBorder="1" applyAlignment="1" applyProtection="1">
      <alignment horizontal="left"/>
    </xf>
    <xf numFmtId="0" fontId="40" fillId="8" borderId="65" xfId="1" applyFont="1" applyFill="1" applyBorder="1" applyAlignment="1" applyProtection="1">
      <alignment horizontal="left"/>
    </xf>
    <xf numFmtId="177" fontId="10" fillId="8" borderId="66" xfId="1" applyNumberFormat="1" applyFont="1" applyFill="1" applyBorder="1" applyAlignment="1" applyProtection="1"/>
    <xf numFmtId="177" fontId="30" fillId="8" borderId="66" xfId="1" applyNumberFormat="1" applyFont="1" applyFill="1" applyBorder="1" applyAlignment="1" applyProtection="1"/>
    <xf numFmtId="177" fontId="30" fillId="8" borderId="67" xfId="1" applyNumberFormat="1" applyFont="1" applyFill="1" applyBorder="1" applyAlignment="1" applyProtection="1"/>
    <xf numFmtId="177" fontId="10" fillId="2" borderId="0" xfId="1" quotePrefix="1" applyNumberFormat="1" applyFont="1" applyFill="1" applyBorder="1" applyAlignment="1" applyProtection="1">
      <alignment horizontal="right"/>
    </xf>
    <xf numFmtId="171" fontId="40" fillId="8" borderId="68" xfId="1" applyNumberFormat="1" applyFont="1" applyFill="1" applyBorder="1" applyAlignment="1" applyProtection="1">
      <alignment horizontal="left"/>
    </xf>
    <xf numFmtId="171" fontId="40" fillId="8" borderId="69" xfId="1" applyNumberFormat="1" applyFont="1" applyFill="1" applyBorder="1" applyAlignment="1" applyProtection="1">
      <alignment horizontal="left"/>
    </xf>
    <xf numFmtId="171" fontId="40" fillId="8" borderId="70" xfId="1" applyNumberFormat="1" applyFont="1" applyFill="1" applyBorder="1" applyAlignment="1" applyProtection="1">
      <alignment horizontal="left"/>
    </xf>
    <xf numFmtId="171" fontId="8" fillId="2" borderId="0" xfId="1" applyNumberFormat="1" applyFont="1" applyFill="1" applyAlignment="1" applyProtection="1">
      <alignment horizontal="right"/>
    </xf>
    <xf numFmtId="177" fontId="10" fillId="8" borderId="71" xfId="1" applyNumberFormat="1" applyFont="1" applyFill="1" applyBorder="1" applyAlignment="1" applyProtection="1"/>
    <xf numFmtId="177" fontId="30" fillId="8" borderId="71" xfId="1" applyNumberFormat="1" applyFont="1" applyFill="1" applyBorder="1" applyAlignment="1" applyProtection="1"/>
    <xf numFmtId="177" fontId="30" fillId="8" borderId="72" xfId="1" applyNumberFormat="1" applyFont="1" applyFill="1" applyBorder="1" applyAlignment="1" applyProtection="1"/>
    <xf numFmtId="38" fontId="22" fillId="5" borderId="29" xfId="6" applyNumberFormat="1" applyFont="1" applyFill="1" applyBorder="1" applyAlignment="1" applyProtection="1"/>
    <xf numFmtId="38" fontId="22" fillId="5" borderId="30" xfId="6" applyNumberFormat="1" applyFont="1" applyFill="1" applyBorder="1" applyAlignment="1" applyProtection="1"/>
    <xf numFmtId="38" fontId="22" fillId="5" borderId="31" xfId="6" applyNumberFormat="1" applyFont="1" applyFill="1" applyBorder="1" applyAlignment="1" applyProtection="1"/>
    <xf numFmtId="38" fontId="45" fillId="5" borderId="21" xfId="6" applyNumberFormat="1" applyFont="1" applyFill="1" applyBorder="1" applyAlignment="1" applyProtection="1"/>
    <xf numFmtId="38" fontId="45" fillId="5" borderId="73" xfId="6" applyNumberFormat="1" applyFont="1" applyFill="1" applyBorder="1" applyAlignment="1" applyProtection="1"/>
    <xf numFmtId="38" fontId="45" fillId="5" borderId="74" xfId="6" applyNumberFormat="1" applyFont="1" applyFill="1" applyBorder="1" applyAlignment="1" applyProtection="1"/>
    <xf numFmtId="38" fontId="44" fillId="5" borderId="11" xfId="6" applyNumberFormat="1" applyFont="1" applyFill="1" applyBorder="1" applyAlignment="1" applyProtection="1">
      <alignment horizontal="left"/>
    </xf>
    <xf numFmtId="38" fontId="44" fillId="5" borderId="0" xfId="6" applyNumberFormat="1" applyFont="1" applyFill="1" applyBorder="1" applyAlignment="1" applyProtection="1">
      <alignment horizontal="left"/>
    </xf>
    <xf numFmtId="38" fontId="44" fillId="5" borderId="22" xfId="6" applyNumberFormat="1" applyFont="1" applyFill="1" applyBorder="1" applyAlignment="1" applyProtection="1">
      <alignment horizontal="left"/>
    </xf>
    <xf numFmtId="38" fontId="22" fillId="5" borderId="29" xfId="6" applyNumberFormat="1" applyFont="1" applyFill="1" applyBorder="1" applyAlignment="1" applyProtection="1">
      <alignment horizontal="left"/>
    </xf>
    <xf numFmtId="38" fontId="22" fillId="5" borderId="30" xfId="6" applyNumberFormat="1" applyFont="1" applyFill="1" applyBorder="1" applyAlignment="1" applyProtection="1">
      <alignment horizontal="left"/>
    </xf>
    <xf numFmtId="38" fontId="22" fillId="5" borderId="31" xfId="6" applyNumberFormat="1" applyFont="1" applyFill="1" applyBorder="1" applyAlignment="1" applyProtection="1">
      <alignment horizontal="left"/>
    </xf>
    <xf numFmtId="38" fontId="22" fillId="5" borderId="11" xfId="6" applyNumberFormat="1" applyFont="1" applyFill="1" applyBorder="1" applyAlignment="1" applyProtection="1">
      <alignment horizontal="left"/>
    </xf>
    <xf numFmtId="38" fontId="22" fillId="5" borderId="0" xfId="6" applyNumberFormat="1" applyFont="1" applyFill="1" applyBorder="1" applyAlignment="1" applyProtection="1">
      <alignment horizontal="left"/>
    </xf>
    <xf numFmtId="38" fontId="22" fillId="5" borderId="22" xfId="6" applyNumberFormat="1" applyFont="1" applyFill="1" applyBorder="1" applyAlignment="1" applyProtection="1">
      <alignment horizontal="left"/>
    </xf>
    <xf numFmtId="38" fontId="56" fillId="5" borderId="29" xfId="6" applyNumberFormat="1" applyFont="1" applyFill="1" applyBorder="1" applyAlignment="1" applyProtection="1">
      <alignment horizontal="center"/>
    </xf>
    <xf numFmtId="38" fontId="56" fillId="5" borderId="30" xfId="6" applyNumberFormat="1" applyFont="1" applyFill="1" applyBorder="1" applyAlignment="1" applyProtection="1">
      <alignment horizontal="center"/>
    </xf>
    <xf numFmtId="38" fontId="56" fillId="5" borderId="31" xfId="6" applyNumberFormat="1" applyFont="1" applyFill="1" applyBorder="1" applyAlignment="1" applyProtection="1">
      <alignment horizontal="center"/>
    </xf>
    <xf numFmtId="38" fontId="13" fillId="5" borderId="43" xfId="6" applyNumberFormat="1" applyFont="1" applyFill="1" applyBorder="1" applyAlignment="1" applyProtection="1">
      <alignment horizontal="center"/>
    </xf>
    <xf numFmtId="38" fontId="13" fillId="5" borderId="44" xfId="6" applyNumberFormat="1" applyFont="1" applyFill="1" applyBorder="1" applyAlignment="1" applyProtection="1">
      <alignment horizontal="center"/>
    </xf>
    <xf numFmtId="38" fontId="13" fillId="5" borderId="45" xfId="6" applyNumberFormat="1" applyFont="1" applyFill="1" applyBorder="1" applyAlignment="1" applyProtection="1">
      <alignment horizontal="center"/>
    </xf>
    <xf numFmtId="177" fontId="10" fillId="13" borderId="60" xfId="1" applyNumberFormat="1" applyFont="1" applyFill="1" applyBorder="1" applyAlignment="1" applyProtection="1"/>
    <xf numFmtId="38" fontId="45" fillId="5" borderId="40" xfId="6" applyNumberFormat="1" applyFont="1" applyFill="1" applyBorder="1" applyAlignment="1" applyProtection="1">
      <alignment horizontal="center"/>
    </xf>
    <xf numFmtId="38" fontId="45" fillId="5" borderId="41" xfId="6" applyNumberFormat="1" applyFont="1" applyFill="1" applyBorder="1" applyAlignment="1" applyProtection="1">
      <alignment horizontal="center"/>
    </xf>
    <xf numFmtId="38" fontId="45" fillId="5" borderId="42" xfId="6" applyNumberFormat="1" applyFont="1" applyFill="1" applyBorder="1" applyAlignment="1" applyProtection="1">
      <alignment horizontal="center"/>
    </xf>
    <xf numFmtId="38" fontId="59" fillId="11" borderId="19" xfId="6" applyNumberFormat="1" applyFont="1" applyFill="1" applyBorder="1" applyAlignment="1" applyProtection="1"/>
    <xf numFmtId="38" fontId="59" fillId="11" borderId="19" xfId="6" applyNumberFormat="1" applyFont="1" applyFill="1" applyBorder="1" applyAlignment="1" applyProtection="1">
      <alignment horizontal="center"/>
    </xf>
    <xf numFmtId="38" fontId="59" fillId="11" borderId="2" xfId="6" applyNumberFormat="1" applyFont="1" applyFill="1" applyBorder="1" applyAlignment="1" applyProtection="1">
      <alignment horizontal="center"/>
    </xf>
    <xf numFmtId="38" fontId="59" fillId="11" borderId="20" xfId="6" applyNumberFormat="1" applyFont="1" applyFill="1" applyBorder="1" applyAlignment="1" applyProtection="1">
      <alignment horizontal="center"/>
    </xf>
    <xf numFmtId="38" fontId="60" fillId="16" borderId="34" xfId="6" applyNumberFormat="1" applyFont="1" applyFill="1" applyBorder="1" applyAlignment="1" applyProtection="1"/>
    <xf numFmtId="38" fontId="45" fillId="16" borderId="35" xfId="6" applyNumberFormat="1" applyFont="1" applyFill="1" applyBorder="1" applyAlignment="1" applyProtection="1"/>
    <xf numFmtId="38" fontId="45" fillId="16" borderId="36" xfId="6" applyNumberFormat="1" applyFont="1" applyFill="1" applyBorder="1" applyAlignment="1" applyProtection="1"/>
    <xf numFmtId="177" fontId="10" fillId="16" borderId="37" xfId="1" applyNumberFormat="1" applyFont="1" applyFill="1" applyBorder="1" applyAlignment="1" applyProtection="1"/>
    <xf numFmtId="177" fontId="30" fillId="16" borderId="37" xfId="1" applyNumberFormat="1" applyFont="1" applyFill="1" applyBorder="1" applyAlignment="1" applyProtection="1"/>
    <xf numFmtId="177" fontId="30" fillId="16" borderId="46" xfId="1" applyNumberFormat="1" applyFont="1" applyFill="1" applyBorder="1" applyAlignment="1" applyProtection="1"/>
    <xf numFmtId="38" fontId="60" fillId="16" borderId="43" xfId="6" applyNumberFormat="1" applyFont="1" applyFill="1" applyBorder="1" applyAlignment="1" applyProtection="1">
      <alignment horizontal="center"/>
    </xf>
    <xf numFmtId="38" fontId="60" fillId="16" borderId="44" xfId="6" applyNumberFormat="1" applyFont="1" applyFill="1" applyBorder="1" applyAlignment="1" applyProtection="1">
      <alignment horizontal="center"/>
    </xf>
    <xf numFmtId="38" fontId="60" fillId="16" borderId="45" xfId="6" applyNumberFormat="1" applyFont="1" applyFill="1" applyBorder="1" applyAlignment="1" applyProtection="1">
      <alignment horizontal="center"/>
    </xf>
    <xf numFmtId="0" fontId="30" fillId="15" borderId="57" xfId="0" applyFont="1" applyFill="1" applyBorder="1" applyAlignment="1" applyProtection="1">
      <alignment horizontal="left"/>
    </xf>
    <xf numFmtId="38" fontId="18" fillId="5" borderId="43" xfId="6" applyNumberFormat="1" applyFont="1" applyFill="1" applyBorder="1" applyAlignment="1" applyProtection="1">
      <alignment horizontal="center"/>
    </xf>
    <xf numFmtId="38" fontId="18" fillId="5" borderId="44" xfId="6" applyNumberFormat="1" applyFont="1" applyFill="1" applyBorder="1" applyAlignment="1" applyProtection="1">
      <alignment horizontal="center"/>
    </xf>
    <xf numFmtId="38" fontId="18" fillId="5" borderId="45" xfId="6" applyNumberFormat="1" applyFont="1" applyFill="1" applyBorder="1" applyAlignment="1" applyProtection="1">
      <alignment horizontal="center"/>
    </xf>
    <xf numFmtId="0" fontId="30" fillId="5" borderId="68" xfId="1" applyFont="1" applyFill="1" applyBorder="1" applyAlignment="1" applyProtection="1">
      <alignment horizontal="left"/>
    </xf>
    <xf numFmtId="0" fontId="30" fillId="5" borderId="69" xfId="1" applyFont="1" applyFill="1" applyBorder="1" applyAlignment="1" applyProtection="1">
      <alignment horizontal="left"/>
    </xf>
    <xf numFmtId="0" fontId="30" fillId="5" borderId="70" xfId="1" applyFont="1" applyFill="1" applyBorder="1" applyAlignment="1" applyProtection="1">
      <alignment horizontal="left"/>
    </xf>
    <xf numFmtId="177" fontId="10" fillId="5" borderId="71" xfId="1" applyNumberFormat="1" applyFont="1" applyFill="1" applyBorder="1" applyAlignment="1" applyProtection="1"/>
    <xf numFmtId="177" fontId="30" fillId="5" borderId="71" xfId="1" applyNumberFormat="1" applyFont="1" applyFill="1" applyBorder="1" applyAlignment="1" applyProtection="1"/>
    <xf numFmtId="177" fontId="30" fillId="5" borderId="72" xfId="1" applyNumberFormat="1" applyFont="1" applyFill="1" applyBorder="1" applyAlignment="1" applyProtection="1"/>
    <xf numFmtId="0" fontId="30" fillId="5" borderId="68" xfId="1" applyFont="1" applyFill="1" applyBorder="1" applyAlignment="1" applyProtection="1">
      <alignment horizontal="center"/>
    </xf>
    <xf numFmtId="0" fontId="30" fillId="5" borderId="69" xfId="1" applyFont="1" applyFill="1" applyBorder="1" applyAlignment="1" applyProtection="1">
      <alignment horizontal="center"/>
    </xf>
    <xf numFmtId="0" fontId="30" fillId="5" borderId="70" xfId="1" applyFont="1" applyFill="1" applyBorder="1" applyAlignment="1" applyProtection="1">
      <alignment horizontal="center"/>
    </xf>
    <xf numFmtId="0" fontId="51" fillId="7" borderId="75" xfId="7" applyFont="1" applyFill="1" applyBorder="1" applyAlignment="1" applyProtection="1">
      <alignment horizontal="center"/>
    </xf>
    <xf numFmtId="171" fontId="53" fillId="2" borderId="7" xfId="1" quotePrefix="1" applyNumberFormat="1" applyFont="1" applyFill="1" applyBorder="1" applyAlignment="1" applyProtection="1"/>
    <xf numFmtId="171" fontId="53" fillId="2" borderId="75" xfId="1" quotePrefix="1" applyNumberFormat="1" applyFont="1" applyFill="1" applyBorder="1" applyAlignment="1" applyProtection="1"/>
    <xf numFmtId="3" fontId="10" fillId="2" borderId="0" xfId="1" applyNumberFormat="1" applyFont="1" applyFill="1" applyBorder="1" applyProtection="1"/>
    <xf numFmtId="0" fontId="53" fillId="2" borderId="7" xfId="1" quotePrefix="1" applyNumberFormat="1" applyFont="1" applyFill="1" applyBorder="1" applyAlignment="1" applyProtection="1"/>
    <xf numFmtId="0" fontId="10" fillId="2" borderId="0" xfId="1" applyFont="1" applyFill="1" applyBorder="1" applyAlignment="1" applyProtection="1">
      <alignment horizontal="center"/>
    </xf>
    <xf numFmtId="0" fontId="62" fillId="2" borderId="0" xfId="4" applyFont="1" applyFill="1" applyAlignment="1" applyProtection="1">
      <alignment horizontal="right"/>
    </xf>
    <xf numFmtId="178" fontId="9" fillId="5" borderId="4" xfId="1" applyNumberFormat="1" applyFont="1" applyFill="1" applyBorder="1" applyAlignment="1" applyProtection="1">
      <alignment horizontal="center"/>
    </xf>
    <xf numFmtId="1" fontId="30" fillId="2" borderId="30" xfId="1" applyNumberFormat="1" applyFont="1" applyFill="1" applyBorder="1" applyAlignment="1" applyProtection="1">
      <alignment horizontal="center"/>
    </xf>
    <xf numFmtId="0" fontId="22" fillId="2" borderId="0" xfId="4" applyFont="1" applyFill="1" applyProtection="1"/>
    <xf numFmtId="0" fontId="45" fillId="2" borderId="0" xfId="2" applyFont="1" applyFill="1" applyBorder="1" applyAlignment="1" applyProtection="1">
      <alignment horizontal="left" vertical="center"/>
    </xf>
    <xf numFmtId="0" fontId="30" fillId="2" borderId="30" xfId="1" applyNumberFormat="1" applyFont="1" applyFill="1" applyBorder="1" applyAlignment="1" applyProtection="1">
      <alignment horizontal="center"/>
    </xf>
    <xf numFmtId="0" fontId="10" fillId="4" borderId="0" xfId="1" applyNumberFormat="1" applyFont="1" applyFill="1" applyBorder="1" applyProtection="1"/>
    <xf numFmtId="0" fontId="2" fillId="4" borderId="0" xfId="1" applyFont="1" applyFill="1" applyAlignment="1" applyProtection="1">
      <alignment horizontal="center"/>
    </xf>
    <xf numFmtId="0" fontId="2" fillId="4" borderId="0" xfId="1" applyFont="1" applyFill="1" applyProtection="1"/>
    <xf numFmtId="1" fontId="30" fillId="2" borderId="0" xfId="1" applyNumberFormat="1" applyFont="1" applyFill="1" applyBorder="1" applyAlignment="1" applyProtection="1">
      <alignment horizontal="center"/>
    </xf>
    <xf numFmtId="0" fontId="30" fillId="2" borderId="0" xfId="1" applyNumberFormat="1" applyFont="1" applyFill="1" applyBorder="1" applyAlignment="1" applyProtection="1">
      <alignment horizontal="center"/>
    </xf>
    <xf numFmtId="0" fontId="8" fillId="4" borderId="0" xfId="1" applyFont="1" applyFill="1" applyProtection="1"/>
    <xf numFmtId="0" fontId="8" fillId="4" borderId="0" xfId="1" applyNumberFormat="1" applyFont="1" applyFill="1" applyProtection="1"/>
    <xf numFmtId="0" fontId="8" fillId="4" borderId="0" xfId="1" applyFont="1" applyFill="1" applyBorder="1" applyProtection="1"/>
    <xf numFmtId="0" fontId="63" fillId="5" borderId="76" xfId="4" applyFont="1" applyFill="1" applyBorder="1" applyProtection="1"/>
    <xf numFmtId="0" fontId="63" fillId="5" borderId="13" xfId="4" applyFont="1" applyFill="1" applyBorder="1" applyProtection="1"/>
    <xf numFmtId="0" fontId="63" fillId="5" borderId="14" xfId="4" applyFont="1" applyFill="1" applyBorder="1" applyProtection="1"/>
    <xf numFmtId="164" fontId="66" fillId="17" borderId="77" xfId="1" applyNumberFormat="1" applyFont="1" applyFill="1" applyBorder="1" applyAlignment="1" applyProtection="1">
      <alignment horizontal="center"/>
    </xf>
    <xf numFmtId="164" fontId="67" fillId="17" borderId="78" xfId="1" applyNumberFormat="1" applyFont="1" applyFill="1" applyBorder="1" applyAlignment="1" applyProtection="1">
      <alignment horizontal="center"/>
    </xf>
    <xf numFmtId="164" fontId="45" fillId="18" borderId="0" xfId="6" applyNumberFormat="1" applyFont="1" applyFill="1" applyAlignment="1" applyProtection="1"/>
    <xf numFmtId="164" fontId="68" fillId="19" borderId="77" xfId="1" applyNumberFormat="1" applyFont="1" applyFill="1" applyBorder="1" applyAlignment="1" applyProtection="1">
      <alignment horizontal="center"/>
    </xf>
    <xf numFmtId="164" fontId="67" fillId="19" borderId="78" xfId="1" applyNumberFormat="1" applyFont="1" applyFill="1" applyBorder="1" applyAlignment="1" applyProtection="1">
      <alignment horizontal="center"/>
    </xf>
    <xf numFmtId="164" fontId="13" fillId="18" borderId="0" xfId="4" applyNumberFormat="1" applyFont="1" applyFill="1" applyProtection="1"/>
    <xf numFmtId="164" fontId="67" fillId="20" borderId="79" xfId="1" applyNumberFormat="1" applyFont="1" applyFill="1" applyBorder="1" applyAlignment="1" applyProtection="1">
      <alignment horizontal="center"/>
    </xf>
    <xf numFmtId="164" fontId="8" fillId="4" borderId="0" xfId="1" applyNumberFormat="1" applyFont="1" applyFill="1" applyProtection="1"/>
    <xf numFmtId="164" fontId="22" fillId="21" borderId="80" xfId="1" applyNumberFormat="1" applyFont="1" applyFill="1" applyBorder="1" applyAlignment="1" applyProtection="1">
      <alignment horizontal="center"/>
    </xf>
    <xf numFmtId="0" fontId="18" fillId="5" borderId="81" xfId="1" applyNumberFormat="1" applyFont="1" applyFill="1" applyBorder="1" applyAlignment="1" applyProtection="1">
      <alignment horizontal="center"/>
    </xf>
    <xf numFmtId="0" fontId="69" fillId="5" borderId="82" xfId="1" applyNumberFormat="1" applyFont="1" applyFill="1" applyBorder="1" applyAlignment="1" applyProtection="1">
      <alignment horizontal="center"/>
    </xf>
    <xf numFmtId="0" fontId="2" fillId="4" borderId="0" xfId="1" applyNumberFormat="1" applyFont="1" applyFill="1" applyBorder="1" applyProtection="1"/>
    <xf numFmtId="0" fontId="2" fillId="4" borderId="0" xfId="1" applyFont="1" applyFill="1" applyBorder="1" applyAlignment="1" applyProtection="1">
      <alignment horizontal="center"/>
    </xf>
    <xf numFmtId="0" fontId="63" fillId="5" borderId="60" xfId="4" applyFont="1" applyFill="1" applyBorder="1" applyProtection="1"/>
    <xf numFmtId="0" fontId="63" fillId="5" borderId="58" xfId="4" applyFont="1" applyFill="1" applyBorder="1" applyProtection="1"/>
    <xf numFmtId="0" fontId="63" fillId="5" borderId="59" xfId="4" applyFont="1" applyFill="1" applyBorder="1" applyProtection="1"/>
    <xf numFmtId="164" fontId="66" fillId="17" borderId="83" xfId="1" applyNumberFormat="1" applyFont="1" applyFill="1" applyBorder="1" applyAlignment="1" applyProtection="1">
      <alignment horizontal="center"/>
    </xf>
    <xf numFmtId="164" fontId="67" fillId="17" borderId="84" xfId="1" applyNumberFormat="1" applyFont="1" applyFill="1" applyBorder="1" applyAlignment="1" applyProtection="1">
      <alignment horizontal="center"/>
    </xf>
    <xf numFmtId="164" fontId="68" fillId="19" borderId="83" xfId="1" applyNumberFormat="1" applyFont="1" applyFill="1" applyBorder="1" applyAlignment="1" applyProtection="1">
      <alignment horizontal="center"/>
    </xf>
    <xf numFmtId="164" fontId="67" fillId="19" borderId="84" xfId="1" applyNumberFormat="1" applyFont="1" applyFill="1" applyBorder="1" applyAlignment="1" applyProtection="1">
      <alignment horizontal="center"/>
    </xf>
    <xf numFmtId="164" fontId="67" fillId="20" borderId="85" xfId="1" applyNumberFormat="1" applyFont="1" applyFill="1" applyBorder="1" applyAlignment="1" applyProtection="1">
      <alignment horizontal="center"/>
    </xf>
    <xf numFmtId="164" fontId="71" fillId="21" borderId="61" xfId="1" applyNumberFormat="1" applyFont="1" applyFill="1" applyBorder="1" applyAlignment="1" applyProtection="1">
      <alignment horizontal="center"/>
    </xf>
    <xf numFmtId="0" fontId="18" fillId="5" borderId="86" xfId="1" applyNumberFormat="1" applyFont="1" applyFill="1" applyBorder="1" applyAlignment="1" applyProtection="1">
      <alignment horizontal="center"/>
    </xf>
    <xf numFmtId="0" fontId="69" fillId="5" borderId="87" xfId="1" applyNumberFormat="1" applyFont="1" applyFill="1" applyBorder="1" applyAlignment="1" applyProtection="1">
      <alignment horizontal="center"/>
    </xf>
    <xf numFmtId="164" fontId="2" fillId="4" borderId="0" xfId="1" applyNumberFormat="1" applyFont="1" applyFill="1" applyProtection="1"/>
    <xf numFmtId="164" fontId="72" fillId="17" borderId="77" xfId="1" applyNumberFormat="1" applyFont="1" applyFill="1" applyBorder="1" applyAlignment="1" applyProtection="1">
      <alignment horizontal="center"/>
    </xf>
    <xf numFmtId="164" fontId="73" fillId="17" borderId="78" xfId="1" applyNumberFormat="1" applyFont="1" applyFill="1" applyBorder="1" applyAlignment="1" applyProtection="1">
      <alignment horizontal="center"/>
    </xf>
    <xf numFmtId="164" fontId="74" fillId="19" borderId="77" xfId="1" applyNumberFormat="1" applyFont="1" applyFill="1" applyBorder="1" applyAlignment="1" applyProtection="1">
      <alignment horizontal="center"/>
    </xf>
    <xf numFmtId="164" fontId="75" fillId="19" borderId="78" xfId="1" applyNumberFormat="1" applyFont="1" applyFill="1" applyBorder="1" applyAlignment="1" applyProtection="1">
      <alignment horizontal="center"/>
    </xf>
    <xf numFmtId="164" fontId="76" fillId="20" borderId="79" xfId="1" applyNumberFormat="1" applyFont="1" applyFill="1" applyBorder="1" applyAlignment="1" applyProtection="1">
      <alignment horizontal="center"/>
    </xf>
    <xf numFmtId="164" fontId="77" fillId="21" borderId="80" xfId="1" applyNumberFormat="1" applyFont="1" applyFill="1" applyBorder="1" applyAlignment="1" applyProtection="1">
      <alignment horizontal="center"/>
    </xf>
    <xf numFmtId="164" fontId="18" fillId="5" borderId="81" xfId="1" applyNumberFormat="1" applyFont="1" applyFill="1" applyBorder="1" applyAlignment="1" applyProtection="1">
      <alignment horizontal="center"/>
    </xf>
    <xf numFmtId="164" fontId="69" fillId="5" borderId="82" xfId="1" applyNumberFormat="1" applyFont="1" applyFill="1" applyBorder="1" applyAlignment="1" applyProtection="1">
      <alignment horizontal="center"/>
    </xf>
    <xf numFmtId="164" fontId="72" fillId="17" borderId="83" xfId="1" applyNumberFormat="1" applyFont="1" applyFill="1" applyBorder="1" applyAlignment="1" applyProtection="1">
      <alignment horizontal="center"/>
    </xf>
    <xf numFmtId="164" fontId="73" fillId="17" borderId="84" xfId="1" applyNumberFormat="1" applyFont="1" applyFill="1" applyBorder="1" applyAlignment="1" applyProtection="1">
      <alignment horizontal="center"/>
    </xf>
    <xf numFmtId="164" fontId="74" fillId="19" borderId="83" xfId="1" applyNumberFormat="1" applyFont="1" applyFill="1" applyBorder="1" applyAlignment="1" applyProtection="1">
      <alignment horizontal="center"/>
    </xf>
    <xf numFmtId="164" fontId="75" fillId="19" borderId="84" xfId="1" applyNumberFormat="1" applyFont="1" applyFill="1" applyBorder="1" applyAlignment="1" applyProtection="1">
      <alignment horizontal="center"/>
    </xf>
    <xf numFmtId="164" fontId="76" fillId="20" borderId="85" xfId="1" applyNumberFormat="1" applyFont="1" applyFill="1" applyBorder="1" applyAlignment="1" applyProtection="1">
      <alignment horizontal="center"/>
    </xf>
    <xf numFmtId="164" fontId="77" fillId="21" borderId="61" xfId="1" applyNumberFormat="1" applyFont="1" applyFill="1" applyBorder="1" applyAlignment="1" applyProtection="1">
      <alignment horizontal="center"/>
    </xf>
    <xf numFmtId="164" fontId="18" fillId="5" borderId="86" xfId="1" applyNumberFormat="1" applyFont="1" applyFill="1" applyBorder="1" applyAlignment="1" applyProtection="1">
      <alignment horizontal="center"/>
    </xf>
    <xf numFmtId="164" fontId="69" fillId="5" borderId="87" xfId="1" applyNumberFormat="1" applyFont="1" applyFill="1" applyBorder="1" applyAlignment="1" applyProtection="1">
      <alignment horizontal="center"/>
    </xf>
    <xf numFmtId="0" fontId="1" fillId="0" borderId="0" xfId="1" applyProtection="1"/>
    <xf numFmtId="0" fontId="1" fillId="0" borderId="0" xfId="1" applyNumberFormat="1" applyProtection="1"/>
  </cellXfs>
  <cellStyles count="8">
    <cellStyle name="Hyperlink" xfId="5" builtinId="8"/>
    <cellStyle name="Normal" xfId="0" builtinId="0"/>
    <cellStyle name="Normal 2" xfId="2"/>
    <cellStyle name="Normal 4" xfId="1"/>
    <cellStyle name="Normal_B3_2013" xfId="7"/>
    <cellStyle name="Normal_COA-2001-ZAPOVED-No-81-29012002-ANNEX" xfId="3"/>
    <cellStyle name="Normal_TRIAL-BALANCE-2001-MAKET" xfId="4"/>
    <cellStyle name="Normal_ZADACHA" xfId="6"/>
  </cellStyles>
  <dxfs count="86">
    <dxf>
      <numFmt numFmtId="168" formatCode="0000"/>
    </dxf>
    <dxf>
      <numFmt numFmtId="167" formatCode="0000&quot; &quot;0000"/>
    </dxf>
    <dxf>
      <numFmt numFmtId="166" formatCode="0000&quot; &quot;0000&quot; &quot;0000"/>
    </dxf>
    <dxf>
      <numFmt numFmtId="165" formatCode="0000&quot; &quot;0000&quot; &quot;0000&quot; &quot;0000"/>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numFmt numFmtId="164" formatCode="#,##0;\(#,##0\)"/>
      <fill>
        <patternFill>
          <bgColor rgb="FFFF0000"/>
        </patternFill>
      </fill>
    </dxf>
    <dxf>
      <font>
        <color rgb="FFFFFF00"/>
      </font>
      <numFmt numFmtId="164"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fill>
        <patternFill>
          <bgColor rgb="FF000099"/>
        </patternFill>
      </fill>
    </dxf>
    <dxf>
      <font>
        <color theme="0"/>
      </font>
      <fill>
        <patternFill>
          <bgColor theme="0"/>
        </patternFill>
      </fill>
    </dxf>
    <dxf>
      <font>
        <color rgb="FFFFFF00"/>
      </font>
      <fill>
        <patternFill>
          <bgColor rgb="FF000099"/>
        </patternFill>
      </fill>
    </dxf>
    <dxf>
      <font>
        <color theme="0"/>
      </font>
      <fill>
        <patternFill>
          <bgColor theme="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CC"/>
      </font>
    </dxf>
    <dxf>
      <font>
        <color rgb="FFFFFFCC"/>
      </font>
    </dxf>
    <dxf>
      <font>
        <color rgb="FFFFFFCC"/>
      </font>
    </dxf>
    <dxf>
      <font>
        <color theme="0"/>
      </font>
    </dxf>
    <dxf>
      <font>
        <color theme="0"/>
      </font>
      <fill>
        <patternFill>
          <bgColor theme="0"/>
        </patternFill>
      </fill>
    </dxf>
    <dxf>
      <font>
        <color auto="1"/>
      </font>
    </dxf>
    <dxf>
      <font>
        <color rgb="FFFFFFCC"/>
      </font>
    </dxf>
    <dxf>
      <font>
        <color theme="0"/>
      </font>
    </dxf>
    <dxf>
      <font>
        <color theme="0"/>
      </font>
      <fill>
        <patternFill>
          <bgColor theme="0"/>
        </patternFill>
      </fill>
    </dxf>
    <dxf>
      <font>
        <color auto="1"/>
      </font>
    </dxf>
    <dxf>
      <font>
        <color rgb="FFFFFF00"/>
      </font>
      <fill>
        <patternFill>
          <bgColor rgb="FF000099"/>
        </patternFill>
      </fill>
    </dxf>
    <dxf>
      <font>
        <color rgb="FFFFFFCC"/>
      </font>
      <numFmt numFmtId="1" formatCode="0"/>
      <fill>
        <patternFill>
          <bgColor rgb="FFFFFFCC"/>
        </patternFill>
      </fill>
    </dxf>
    <dxf>
      <font>
        <color rgb="FFFFFFCC"/>
      </font>
      <numFmt numFmtId="1" formatCode="0"/>
      <fill>
        <patternFill>
          <bgColor rgb="FFFFFFCC"/>
        </patternFill>
      </fill>
    </dxf>
    <dxf>
      <font>
        <color rgb="FFFFFF00"/>
      </font>
      <fill>
        <patternFill>
          <bgColor rgb="FF000099"/>
        </patternFill>
      </fill>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3_2021_06_56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3">
          <cell r="C3">
            <v>2021</v>
          </cell>
        </row>
        <row r="9">
          <cell r="B9" t="str">
            <v>НАЦИОНАЛНА ЗДРАВНООСИГУРИТЕЛНА КАСА</v>
          </cell>
          <cell r="F9">
            <v>44377</v>
          </cell>
          <cell r="H9">
            <v>121858220</v>
          </cell>
        </row>
        <row r="12">
          <cell r="F12" t="str">
            <v>5600</v>
          </cell>
        </row>
        <row r="15">
          <cell r="E15">
            <v>96</v>
          </cell>
          <cell r="F15" t="str">
            <v>СЕС - ДЕС</v>
          </cell>
        </row>
        <row r="22">
          <cell r="E22">
            <v>0</v>
          </cell>
          <cell r="F22">
            <v>0</v>
          </cell>
        </row>
        <row r="28">
          <cell r="E28">
            <v>0</v>
          </cell>
          <cell r="F28">
            <v>0</v>
          </cell>
        </row>
        <row r="33">
          <cell r="E33">
            <v>0</v>
          </cell>
          <cell r="F33">
            <v>0</v>
          </cell>
        </row>
        <row r="39">
          <cell r="E39">
            <v>0</v>
          </cell>
          <cell r="F39">
            <v>0</v>
          </cell>
        </row>
        <row r="47">
          <cell r="E47">
            <v>0</v>
          </cell>
          <cell r="F47">
            <v>0</v>
          </cell>
        </row>
        <row r="52">
          <cell r="E52">
            <v>0</v>
          </cell>
          <cell r="F52">
            <v>0</v>
          </cell>
        </row>
        <row r="58">
          <cell r="E58">
            <v>0</v>
          </cell>
          <cell r="F58">
            <v>0</v>
          </cell>
        </row>
        <row r="61">
          <cell r="E61">
            <v>0</v>
          </cell>
          <cell r="F61">
            <v>0</v>
          </cell>
        </row>
        <row r="64">
          <cell r="F64">
            <v>0</v>
          </cell>
        </row>
        <row r="65">
          <cell r="E65">
            <v>0</v>
          </cell>
          <cell r="F65">
            <v>0</v>
          </cell>
        </row>
        <row r="72">
          <cell r="F72">
            <v>0</v>
          </cell>
        </row>
        <row r="73">
          <cell r="F73">
            <v>0</v>
          </cell>
        </row>
        <row r="75">
          <cell r="F75">
            <v>0</v>
          </cell>
        </row>
        <row r="76">
          <cell r="F76">
            <v>0</v>
          </cell>
        </row>
        <row r="77">
          <cell r="F77">
            <v>0</v>
          </cell>
        </row>
        <row r="78">
          <cell r="F78">
            <v>0</v>
          </cell>
        </row>
        <row r="79">
          <cell r="F79">
            <v>0</v>
          </cell>
        </row>
        <row r="80">
          <cell r="F80">
            <v>0</v>
          </cell>
        </row>
        <row r="81">
          <cell r="F81">
            <v>0</v>
          </cell>
        </row>
        <row r="82">
          <cell r="F82">
            <v>0</v>
          </cell>
        </row>
        <row r="83">
          <cell r="F83">
            <v>0</v>
          </cell>
        </row>
        <row r="84">
          <cell r="F84">
            <v>0</v>
          </cell>
        </row>
        <row r="85">
          <cell r="F85">
            <v>0</v>
          </cell>
        </row>
        <row r="86">
          <cell r="F86">
            <v>0</v>
          </cell>
        </row>
        <row r="87">
          <cell r="F87">
            <v>0</v>
          </cell>
        </row>
        <row r="88">
          <cell r="F88">
            <v>0</v>
          </cell>
        </row>
        <row r="89">
          <cell r="F89">
            <v>0</v>
          </cell>
        </row>
        <row r="90">
          <cell r="E90">
            <v>0</v>
          </cell>
          <cell r="F90">
            <v>0</v>
          </cell>
        </row>
        <row r="93">
          <cell r="F93">
            <v>0</v>
          </cell>
        </row>
        <row r="94">
          <cell r="E94">
            <v>0</v>
          </cell>
          <cell r="F94">
            <v>0</v>
          </cell>
        </row>
        <row r="109">
          <cell r="F109">
            <v>0</v>
          </cell>
        </row>
        <row r="110">
          <cell r="F110">
            <v>0</v>
          </cell>
        </row>
        <row r="111">
          <cell r="F111">
            <v>0</v>
          </cell>
        </row>
        <row r="113">
          <cell r="F113">
            <v>0</v>
          </cell>
        </row>
        <row r="114">
          <cell r="F114">
            <v>0</v>
          </cell>
        </row>
        <row r="115">
          <cell r="F115">
            <v>0</v>
          </cell>
        </row>
        <row r="116">
          <cell r="F116">
            <v>0</v>
          </cell>
        </row>
        <row r="117">
          <cell r="F117">
            <v>0</v>
          </cell>
        </row>
        <row r="118">
          <cell r="F118">
            <v>0</v>
          </cell>
        </row>
        <row r="119">
          <cell r="F119">
            <v>0</v>
          </cell>
        </row>
        <row r="120">
          <cell r="F120">
            <v>0</v>
          </cell>
        </row>
        <row r="121">
          <cell r="E121">
            <v>0</v>
          </cell>
          <cell r="F121">
            <v>0</v>
          </cell>
        </row>
        <row r="122">
          <cell r="F122">
            <v>0</v>
          </cell>
        </row>
        <row r="123">
          <cell r="F123">
            <v>0</v>
          </cell>
        </row>
        <row r="124">
          <cell r="F124">
            <v>0</v>
          </cell>
        </row>
        <row r="126">
          <cell r="F126">
            <v>0</v>
          </cell>
        </row>
        <row r="127">
          <cell r="F127">
            <v>0</v>
          </cell>
        </row>
        <row r="128">
          <cell r="F128">
            <v>0</v>
          </cell>
        </row>
        <row r="129">
          <cell r="F129">
            <v>0</v>
          </cell>
        </row>
        <row r="130">
          <cell r="F130">
            <v>0</v>
          </cell>
        </row>
        <row r="131">
          <cell r="F131">
            <v>0</v>
          </cell>
        </row>
        <row r="132">
          <cell r="F132">
            <v>0</v>
          </cell>
        </row>
        <row r="133">
          <cell r="F133">
            <v>0</v>
          </cell>
        </row>
        <row r="134">
          <cell r="F134">
            <v>0</v>
          </cell>
        </row>
        <row r="135">
          <cell r="F135">
            <v>0</v>
          </cell>
        </row>
        <row r="136">
          <cell r="F136">
            <v>0</v>
          </cell>
        </row>
        <row r="137">
          <cell r="F137">
            <v>0</v>
          </cell>
        </row>
        <row r="138">
          <cell r="F138">
            <v>0</v>
          </cell>
        </row>
        <row r="139">
          <cell r="E139">
            <v>0</v>
          </cell>
          <cell r="F139">
            <v>0</v>
          </cell>
        </row>
        <row r="143">
          <cell r="F143">
            <v>0</v>
          </cell>
        </row>
        <row r="144">
          <cell r="F144">
            <v>0</v>
          </cell>
        </row>
        <row r="145">
          <cell r="F145">
            <v>0</v>
          </cell>
        </row>
        <row r="146">
          <cell r="F146">
            <v>0</v>
          </cell>
        </row>
        <row r="147">
          <cell r="F147">
            <v>0</v>
          </cell>
        </row>
        <row r="148">
          <cell r="F148">
            <v>0</v>
          </cell>
        </row>
        <row r="149">
          <cell r="F149">
            <v>0</v>
          </cell>
        </row>
        <row r="150">
          <cell r="F150">
            <v>0</v>
          </cell>
        </row>
        <row r="151">
          <cell r="E151">
            <v>0</v>
          </cell>
          <cell r="F151">
            <v>0</v>
          </cell>
        </row>
        <row r="161">
          <cell r="F161">
            <v>0</v>
          </cell>
        </row>
        <row r="162">
          <cell r="F162">
            <v>0</v>
          </cell>
        </row>
        <row r="163">
          <cell r="F163">
            <v>0</v>
          </cell>
        </row>
        <row r="164">
          <cell r="F164">
            <v>0</v>
          </cell>
        </row>
        <row r="165">
          <cell r="F165">
            <v>0</v>
          </cell>
        </row>
        <row r="166">
          <cell r="F166">
            <v>0</v>
          </cell>
        </row>
        <row r="167">
          <cell r="F167">
            <v>0</v>
          </cell>
        </row>
        <row r="168">
          <cell r="F168">
            <v>0</v>
          </cell>
        </row>
        <row r="187">
          <cell r="E187">
            <v>12030</v>
          </cell>
          <cell r="F187">
            <v>12030</v>
          </cell>
        </row>
        <row r="190">
          <cell r="E190">
            <v>0</v>
          </cell>
          <cell r="F190">
            <v>0</v>
          </cell>
        </row>
        <row r="196">
          <cell r="E196">
            <v>1485</v>
          </cell>
          <cell r="F196">
            <v>1485</v>
          </cell>
        </row>
        <row r="204">
          <cell r="E204">
            <v>0</v>
          </cell>
          <cell r="F204">
            <v>0</v>
          </cell>
        </row>
        <row r="205">
          <cell r="E205">
            <v>23200</v>
          </cell>
          <cell r="F205">
            <v>23200</v>
          </cell>
        </row>
        <row r="217">
          <cell r="E217">
            <v>0</v>
          </cell>
          <cell r="F217">
            <v>0</v>
          </cell>
        </row>
        <row r="218">
          <cell r="E218">
            <v>0</v>
          </cell>
          <cell r="F218">
            <v>0</v>
          </cell>
        </row>
        <row r="219">
          <cell r="E219">
            <v>0</v>
          </cell>
          <cell r="F219">
            <v>0</v>
          </cell>
        </row>
        <row r="223">
          <cell r="E223">
            <v>0</v>
          </cell>
          <cell r="F223">
            <v>0</v>
          </cell>
        </row>
        <row r="227">
          <cell r="E227">
            <v>0</v>
          </cell>
          <cell r="F227">
            <v>0</v>
          </cell>
        </row>
        <row r="233">
          <cell r="E233">
            <v>0</v>
          </cell>
          <cell r="F233">
            <v>0</v>
          </cell>
        </row>
        <row r="236">
          <cell r="E236">
            <v>0</v>
          </cell>
          <cell r="F236">
            <v>0</v>
          </cell>
        </row>
        <row r="237">
          <cell r="E237">
            <v>0</v>
          </cell>
          <cell r="F237">
            <v>0</v>
          </cell>
        </row>
        <row r="238">
          <cell r="E238">
            <v>0</v>
          </cell>
          <cell r="F238">
            <v>0</v>
          </cell>
        </row>
        <row r="239">
          <cell r="E239">
            <v>0</v>
          </cell>
          <cell r="F239">
            <v>0</v>
          </cell>
        </row>
        <row r="240">
          <cell r="E240">
            <v>0</v>
          </cell>
          <cell r="F240">
            <v>0</v>
          </cell>
        </row>
        <row r="249">
          <cell r="E249">
            <v>0</v>
          </cell>
          <cell r="F249">
            <v>0</v>
          </cell>
        </row>
        <row r="255">
          <cell r="E255">
            <v>0</v>
          </cell>
          <cell r="F255">
            <v>0</v>
          </cell>
        </row>
        <row r="256">
          <cell r="E256">
            <v>0</v>
          </cell>
          <cell r="F256">
            <v>0</v>
          </cell>
        </row>
        <row r="257">
          <cell r="E257">
            <v>0</v>
          </cell>
          <cell r="F257">
            <v>0</v>
          </cell>
        </row>
        <row r="258">
          <cell r="E258">
            <v>0</v>
          </cell>
          <cell r="F258">
            <v>0</v>
          </cell>
        </row>
        <row r="265">
          <cell r="E265">
            <v>0</v>
          </cell>
          <cell r="F265">
            <v>0</v>
          </cell>
        </row>
        <row r="269">
          <cell r="E269">
            <v>0</v>
          </cell>
          <cell r="F269">
            <v>0</v>
          </cell>
        </row>
        <row r="270">
          <cell r="E270">
            <v>0</v>
          </cell>
          <cell r="F270">
            <v>0</v>
          </cell>
        </row>
        <row r="271">
          <cell r="E271">
            <v>0</v>
          </cell>
          <cell r="F271">
            <v>0</v>
          </cell>
        </row>
        <row r="273">
          <cell r="E273">
            <v>0</v>
          </cell>
          <cell r="F273">
            <v>0</v>
          </cell>
        </row>
        <row r="274">
          <cell r="E274">
            <v>0</v>
          </cell>
          <cell r="F274">
            <v>0</v>
          </cell>
        </row>
        <row r="275">
          <cell r="E275">
            <v>0</v>
          </cell>
          <cell r="F275">
            <v>0</v>
          </cell>
        </row>
        <row r="276">
          <cell r="E276">
            <v>0</v>
          </cell>
          <cell r="F276">
            <v>0</v>
          </cell>
        </row>
        <row r="284">
          <cell r="E284">
            <v>0</v>
          </cell>
          <cell r="F284">
            <v>0</v>
          </cell>
        </row>
        <row r="287">
          <cell r="E287">
            <v>0</v>
          </cell>
          <cell r="F287">
            <v>0</v>
          </cell>
        </row>
        <row r="288">
          <cell r="E288">
            <v>0</v>
          </cell>
          <cell r="F288">
            <v>0</v>
          </cell>
        </row>
        <row r="292">
          <cell r="E292">
            <v>0</v>
          </cell>
          <cell r="F292">
            <v>0</v>
          </cell>
        </row>
        <row r="293">
          <cell r="E293">
            <v>0</v>
          </cell>
          <cell r="F293">
            <v>0</v>
          </cell>
        </row>
        <row r="296">
          <cell r="E296">
            <v>0</v>
          </cell>
          <cell r="F296">
            <v>0</v>
          </cell>
        </row>
        <row r="297">
          <cell r="E297">
            <v>0</v>
          </cell>
          <cell r="F297">
            <v>0</v>
          </cell>
        </row>
        <row r="419">
          <cell r="E419">
            <v>36715</v>
          </cell>
          <cell r="F419">
            <v>36715</v>
          </cell>
        </row>
        <row r="429">
          <cell r="E429">
            <v>0</v>
          </cell>
          <cell r="F429">
            <v>0</v>
          </cell>
        </row>
        <row r="462">
          <cell r="F462">
            <v>0</v>
          </cell>
        </row>
        <row r="463">
          <cell r="F463">
            <v>0</v>
          </cell>
        </row>
        <row r="464">
          <cell r="F464">
            <v>0</v>
          </cell>
        </row>
        <row r="466">
          <cell r="F466">
            <v>0</v>
          </cell>
        </row>
        <row r="467">
          <cell r="F467">
            <v>0</v>
          </cell>
        </row>
        <row r="469">
          <cell r="F469">
            <v>0</v>
          </cell>
        </row>
        <row r="470">
          <cell r="F470">
            <v>0</v>
          </cell>
        </row>
        <row r="472">
          <cell r="F472">
            <v>0</v>
          </cell>
        </row>
        <row r="473">
          <cell r="F473">
            <v>0</v>
          </cell>
        </row>
        <row r="474">
          <cell r="F474">
            <v>0</v>
          </cell>
        </row>
        <row r="475">
          <cell r="F475">
            <v>0</v>
          </cell>
        </row>
        <row r="476">
          <cell r="F476">
            <v>0</v>
          </cell>
        </row>
        <row r="477">
          <cell r="F477">
            <v>0</v>
          </cell>
        </row>
        <row r="479">
          <cell r="F479">
            <v>0</v>
          </cell>
        </row>
        <row r="480">
          <cell r="F480">
            <v>0</v>
          </cell>
        </row>
        <row r="482">
          <cell r="F482">
            <v>0</v>
          </cell>
        </row>
        <row r="483">
          <cell r="F483">
            <v>0</v>
          </cell>
        </row>
        <row r="484">
          <cell r="F484">
            <v>0</v>
          </cell>
        </row>
        <row r="485">
          <cell r="F485">
            <v>0</v>
          </cell>
        </row>
        <row r="486">
          <cell r="F486">
            <v>0</v>
          </cell>
        </row>
        <row r="487">
          <cell r="F487">
            <v>0</v>
          </cell>
        </row>
        <row r="488">
          <cell r="F488">
            <v>0</v>
          </cell>
        </row>
        <row r="489">
          <cell r="F489">
            <v>0</v>
          </cell>
        </row>
        <row r="490">
          <cell r="F490">
            <v>0</v>
          </cell>
        </row>
        <row r="491">
          <cell r="F491">
            <v>0</v>
          </cell>
        </row>
        <row r="492">
          <cell r="F492">
            <v>0</v>
          </cell>
        </row>
        <row r="493">
          <cell r="F493">
            <v>0</v>
          </cell>
        </row>
        <row r="494">
          <cell r="F494">
            <v>0</v>
          </cell>
        </row>
        <row r="495">
          <cell r="F495">
            <v>0</v>
          </cell>
        </row>
        <row r="496">
          <cell r="F496">
            <v>0</v>
          </cell>
        </row>
        <row r="498">
          <cell r="F498">
            <v>0</v>
          </cell>
        </row>
        <row r="499">
          <cell r="F499">
            <v>0</v>
          </cell>
        </row>
        <row r="500">
          <cell r="F500">
            <v>0</v>
          </cell>
        </row>
        <row r="501">
          <cell r="F501">
            <v>0</v>
          </cell>
        </row>
        <row r="502">
          <cell r="F502">
            <v>0</v>
          </cell>
        </row>
        <row r="504">
          <cell r="F504">
            <v>0</v>
          </cell>
        </row>
        <row r="505">
          <cell r="F505">
            <v>0</v>
          </cell>
        </row>
        <row r="506">
          <cell r="F506">
            <v>0</v>
          </cell>
        </row>
        <row r="507">
          <cell r="F507">
            <v>0</v>
          </cell>
        </row>
        <row r="508">
          <cell r="F508">
            <v>0</v>
          </cell>
        </row>
        <row r="509">
          <cell r="F509">
            <v>0</v>
          </cell>
        </row>
        <row r="510">
          <cell r="F510">
            <v>0</v>
          </cell>
        </row>
        <row r="511">
          <cell r="F511">
            <v>0</v>
          </cell>
        </row>
        <row r="512">
          <cell r="E512">
            <v>0</v>
          </cell>
          <cell r="F512">
            <v>0</v>
          </cell>
        </row>
        <row r="516">
          <cell r="E516">
            <v>0</v>
          </cell>
          <cell r="F516">
            <v>0</v>
          </cell>
        </row>
        <row r="521">
          <cell r="E521">
            <v>0</v>
          </cell>
          <cell r="F521">
            <v>0</v>
          </cell>
        </row>
        <row r="524">
          <cell r="E524">
            <v>0</v>
          </cell>
          <cell r="F524">
            <v>0</v>
          </cell>
        </row>
        <row r="531">
          <cell r="E531">
            <v>0</v>
          </cell>
          <cell r="F531">
            <v>0</v>
          </cell>
        </row>
        <row r="535">
          <cell r="F535">
            <v>0</v>
          </cell>
        </row>
        <row r="536">
          <cell r="E536">
            <v>0</v>
          </cell>
          <cell r="F536">
            <v>0</v>
          </cell>
        </row>
        <row r="541">
          <cell r="E541">
            <v>0</v>
          </cell>
          <cell r="F541">
            <v>0</v>
          </cell>
        </row>
        <row r="545">
          <cell r="F545">
            <v>0</v>
          </cell>
        </row>
        <row r="546">
          <cell r="F546">
            <v>0</v>
          </cell>
        </row>
        <row r="547">
          <cell r="F547">
            <v>0</v>
          </cell>
        </row>
        <row r="548">
          <cell r="F548">
            <v>0</v>
          </cell>
        </row>
        <row r="549">
          <cell r="F549">
            <v>0</v>
          </cell>
        </row>
        <row r="550">
          <cell r="F550">
            <v>0</v>
          </cell>
        </row>
        <row r="551">
          <cell r="F551">
            <v>0</v>
          </cell>
        </row>
        <row r="552">
          <cell r="F552">
            <v>0</v>
          </cell>
        </row>
        <row r="553">
          <cell r="F553">
            <v>0</v>
          </cell>
        </row>
        <row r="554">
          <cell r="F554">
            <v>0</v>
          </cell>
        </row>
        <row r="555">
          <cell r="F555">
            <v>0</v>
          </cell>
        </row>
        <row r="556">
          <cell r="F556">
            <v>0</v>
          </cell>
        </row>
        <row r="557">
          <cell r="F557">
            <v>0</v>
          </cell>
        </row>
        <row r="558">
          <cell r="F558">
            <v>0</v>
          </cell>
        </row>
        <row r="559">
          <cell r="F559">
            <v>0</v>
          </cell>
        </row>
        <row r="560">
          <cell r="F560">
            <v>0</v>
          </cell>
        </row>
        <row r="561">
          <cell r="F561">
            <v>0</v>
          </cell>
        </row>
        <row r="562">
          <cell r="F562">
            <v>0</v>
          </cell>
        </row>
        <row r="563">
          <cell r="F563">
            <v>0</v>
          </cell>
        </row>
        <row r="564">
          <cell r="F564">
            <v>0</v>
          </cell>
        </row>
        <row r="565">
          <cell r="F565">
            <v>0</v>
          </cell>
        </row>
        <row r="567">
          <cell r="F567">
            <v>0</v>
          </cell>
        </row>
        <row r="568">
          <cell r="F568">
            <v>0</v>
          </cell>
        </row>
        <row r="569">
          <cell r="F569">
            <v>0</v>
          </cell>
        </row>
        <row r="570">
          <cell r="F570">
            <v>0</v>
          </cell>
        </row>
        <row r="571">
          <cell r="F571">
            <v>0</v>
          </cell>
        </row>
        <row r="572">
          <cell r="F572">
            <v>0</v>
          </cell>
        </row>
        <row r="573">
          <cell r="F573">
            <v>0</v>
          </cell>
        </row>
        <row r="574">
          <cell r="F574">
            <v>0</v>
          </cell>
        </row>
        <row r="575">
          <cell r="F575">
            <v>0</v>
          </cell>
        </row>
        <row r="576">
          <cell r="F576">
            <v>0</v>
          </cell>
        </row>
        <row r="577">
          <cell r="F577">
            <v>0</v>
          </cell>
        </row>
        <row r="578">
          <cell r="F578">
            <v>0</v>
          </cell>
        </row>
        <row r="579">
          <cell r="F579">
            <v>0</v>
          </cell>
        </row>
        <row r="580">
          <cell r="F580">
            <v>0</v>
          </cell>
        </row>
        <row r="581">
          <cell r="F581">
            <v>0</v>
          </cell>
        </row>
        <row r="582">
          <cell r="F582">
            <v>0</v>
          </cell>
        </row>
        <row r="583">
          <cell r="F583">
            <v>0</v>
          </cell>
        </row>
        <row r="584">
          <cell r="F584">
            <v>0</v>
          </cell>
        </row>
        <row r="585">
          <cell r="F585">
            <v>0</v>
          </cell>
        </row>
        <row r="586">
          <cell r="E586">
            <v>0</v>
          </cell>
          <cell r="F586">
            <v>0</v>
          </cell>
        </row>
        <row r="587">
          <cell r="F587">
            <v>0</v>
          </cell>
        </row>
        <row r="588">
          <cell r="F588">
            <v>0</v>
          </cell>
        </row>
        <row r="589">
          <cell r="F589">
            <v>0</v>
          </cell>
        </row>
        <row r="590">
          <cell r="F590">
            <v>0</v>
          </cell>
        </row>
        <row r="591">
          <cell r="E591">
            <v>0</v>
          </cell>
          <cell r="F591">
            <v>0</v>
          </cell>
        </row>
        <row r="605">
          <cell r="B605">
            <v>44403</v>
          </cell>
          <cell r="H605" t="str">
            <v>zvaleva@nhif.bg</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09"/>
  <sheetViews>
    <sheetView tabSelected="1" workbookViewId="0">
      <selection sqref="A1:XFD1048576"/>
    </sheetView>
  </sheetViews>
  <sheetFormatPr defaultRowHeight="15"/>
  <cols>
    <col min="1" max="1" width="3.7109375" style="443" customWidth="1"/>
    <col min="2" max="2" width="20.140625" style="443" customWidth="1"/>
    <col min="3" max="3" width="22.42578125" style="443" customWidth="1"/>
    <col min="4" max="4" width="34.5703125" style="443" customWidth="1"/>
    <col min="5" max="5" width="0.7109375" style="443" customWidth="1"/>
    <col min="6" max="7" width="17.140625" style="443" customWidth="1"/>
    <col min="8" max="8" width="0.7109375" style="443" customWidth="1"/>
    <col min="9" max="9" width="16.7109375" style="443" customWidth="1"/>
    <col min="10" max="10" width="17.140625" style="443" customWidth="1"/>
    <col min="11" max="11" width="0.7109375" style="443" customWidth="1"/>
    <col min="12" max="12" width="17.140625" style="443" customWidth="1"/>
    <col min="13" max="13" width="0.7109375" style="443" customWidth="1"/>
    <col min="14" max="14" width="17.140625" style="443" customWidth="1"/>
    <col min="15" max="15" width="3.5703125" style="443" customWidth="1"/>
    <col min="16" max="17" width="20" style="444" customWidth="1"/>
    <col min="18" max="18" width="1.140625" style="444" customWidth="1"/>
    <col min="19" max="19" width="59.5703125" style="443" customWidth="1"/>
    <col min="20" max="21" width="12.28515625" style="443" customWidth="1"/>
    <col min="22" max="22" width="1.140625" style="443" customWidth="1"/>
    <col min="23" max="24" width="12.28515625" style="443" customWidth="1"/>
    <col min="25" max="26" width="9.140625" style="443"/>
    <col min="27" max="27" width="10.42578125" style="443" customWidth="1"/>
    <col min="28" max="256" width="9.140625" style="443"/>
    <col min="257" max="257" width="3.7109375" style="443" customWidth="1"/>
    <col min="258" max="258" width="20.140625" style="443" customWidth="1"/>
    <col min="259" max="259" width="22.42578125" style="443" customWidth="1"/>
    <col min="260" max="260" width="34.5703125" style="443" customWidth="1"/>
    <col min="261" max="261" width="0.7109375" style="443" customWidth="1"/>
    <col min="262" max="263" width="17.140625" style="443" customWidth="1"/>
    <col min="264" max="264" width="0.7109375" style="443" customWidth="1"/>
    <col min="265" max="265" width="16.7109375" style="443" customWidth="1"/>
    <col min="266" max="266" width="17.140625" style="443" customWidth="1"/>
    <col min="267" max="267" width="0.7109375" style="443" customWidth="1"/>
    <col min="268" max="268" width="17.140625" style="443" customWidth="1"/>
    <col min="269" max="269" width="0.7109375" style="443" customWidth="1"/>
    <col min="270" max="270" width="17.140625" style="443" customWidth="1"/>
    <col min="271" max="271" width="3.5703125" style="443" customWidth="1"/>
    <col min="272" max="273" width="20" style="443" customWidth="1"/>
    <col min="274" max="274" width="1.140625" style="443" customWidth="1"/>
    <col min="275" max="275" width="59.5703125" style="443" customWidth="1"/>
    <col min="276" max="277" width="12.28515625" style="443" customWidth="1"/>
    <col min="278" max="278" width="1.140625" style="443" customWidth="1"/>
    <col min="279" max="280" width="12.28515625" style="443" customWidth="1"/>
    <col min="281" max="282" width="9.140625" style="443"/>
    <col min="283" max="283" width="10.42578125" style="443" customWidth="1"/>
    <col min="284" max="512" width="9.140625" style="443"/>
    <col min="513" max="513" width="3.7109375" style="443" customWidth="1"/>
    <col min="514" max="514" width="20.140625" style="443" customWidth="1"/>
    <col min="515" max="515" width="22.42578125" style="443" customWidth="1"/>
    <col min="516" max="516" width="34.5703125" style="443" customWidth="1"/>
    <col min="517" max="517" width="0.7109375" style="443" customWidth="1"/>
    <col min="518" max="519" width="17.140625" style="443" customWidth="1"/>
    <col min="520" max="520" width="0.7109375" style="443" customWidth="1"/>
    <col min="521" max="521" width="16.7109375" style="443" customWidth="1"/>
    <col min="522" max="522" width="17.140625" style="443" customWidth="1"/>
    <col min="523" max="523" width="0.7109375" style="443" customWidth="1"/>
    <col min="524" max="524" width="17.140625" style="443" customWidth="1"/>
    <col min="525" max="525" width="0.7109375" style="443" customWidth="1"/>
    <col min="526" max="526" width="17.140625" style="443" customWidth="1"/>
    <col min="527" max="527" width="3.5703125" style="443" customWidth="1"/>
    <col min="528" max="529" width="20" style="443" customWidth="1"/>
    <col min="530" max="530" width="1.140625" style="443" customWidth="1"/>
    <col min="531" max="531" width="59.5703125" style="443" customWidth="1"/>
    <col min="532" max="533" width="12.28515625" style="443" customWidth="1"/>
    <col min="534" max="534" width="1.140625" style="443" customWidth="1"/>
    <col min="535" max="536" width="12.28515625" style="443" customWidth="1"/>
    <col min="537" max="538" width="9.140625" style="443"/>
    <col min="539" max="539" width="10.42578125" style="443" customWidth="1"/>
    <col min="540" max="768" width="9.140625" style="443"/>
    <col min="769" max="769" width="3.7109375" style="443" customWidth="1"/>
    <col min="770" max="770" width="20.140625" style="443" customWidth="1"/>
    <col min="771" max="771" width="22.42578125" style="443" customWidth="1"/>
    <col min="772" max="772" width="34.5703125" style="443" customWidth="1"/>
    <col min="773" max="773" width="0.7109375" style="443" customWidth="1"/>
    <col min="774" max="775" width="17.140625" style="443" customWidth="1"/>
    <col min="776" max="776" width="0.7109375" style="443" customWidth="1"/>
    <col min="777" max="777" width="16.7109375" style="443" customWidth="1"/>
    <col min="778" max="778" width="17.140625" style="443" customWidth="1"/>
    <col min="779" max="779" width="0.7109375" style="443" customWidth="1"/>
    <col min="780" max="780" width="17.140625" style="443" customWidth="1"/>
    <col min="781" max="781" width="0.7109375" style="443" customWidth="1"/>
    <col min="782" max="782" width="17.140625" style="443" customWidth="1"/>
    <col min="783" max="783" width="3.5703125" style="443" customWidth="1"/>
    <col min="784" max="785" width="20" style="443" customWidth="1"/>
    <col min="786" max="786" width="1.140625" style="443" customWidth="1"/>
    <col min="787" max="787" width="59.5703125" style="443" customWidth="1"/>
    <col min="788" max="789" width="12.28515625" style="443" customWidth="1"/>
    <col min="790" max="790" width="1.140625" style="443" customWidth="1"/>
    <col min="791" max="792" width="12.28515625" style="443" customWidth="1"/>
    <col min="793" max="794" width="9.140625" style="443"/>
    <col min="795" max="795" width="10.42578125" style="443" customWidth="1"/>
    <col min="796" max="1024" width="9.140625" style="443"/>
    <col min="1025" max="1025" width="3.7109375" style="443" customWidth="1"/>
    <col min="1026" max="1026" width="20.140625" style="443" customWidth="1"/>
    <col min="1027" max="1027" width="22.42578125" style="443" customWidth="1"/>
    <col min="1028" max="1028" width="34.5703125" style="443" customWidth="1"/>
    <col min="1029" max="1029" width="0.7109375" style="443" customWidth="1"/>
    <col min="1030" max="1031" width="17.140625" style="443" customWidth="1"/>
    <col min="1032" max="1032" width="0.7109375" style="443" customWidth="1"/>
    <col min="1033" max="1033" width="16.7109375" style="443" customWidth="1"/>
    <col min="1034" max="1034" width="17.140625" style="443" customWidth="1"/>
    <col min="1035" max="1035" width="0.7109375" style="443" customWidth="1"/>
    <col min="1036" max="1036" width="17.140625" style="443" customWidth="1"/>
    <col min="1037" max="1037" width="0.7109375" style="443" customWidth="1"/>
    <col min="1038" max="1038" width="17.140625" style="443" customWidth="1"/>
    <col min="1039" max="1039" width="3.5703125" style="443" customWidth="1"/>
    <col min="1040" max="1041" width="20" style="443" customWidth="1"/>
    <col min="1042" max="1042" width="1.140625" style="443" customWidth="1"/>
    <col min="1043" max="1043" width="59.5703125" style="443" customWidth="1"/>
    <col min="1044" max="1045" width="12.28515625" style="443" customWidth="1"/>
    <col min="1046" max="1046" width="1.140625" style="443" customWidth="1"/>
    <col min="1047" max="1048" width="12.28515625" style="443" customWidth="1"/>
    <col min="1049" max="1050" width="9.140625" style="443"/>
    <col min="1051" max="1051" width="10.42578125" style="443" customWidth="1"/>
    <col min="1052" max="1280" width="9.140625" style="443"/>
    <col min="1281" max="1281" width="3.7109375" style="443" customWidth="1"/>
    <col min="1282" max="1282" width="20.140625" style="443" customWidth="1"/>
    <col min="1283" max="1283" width="22.42578125" style="443" customWidth="1"/>
    <col min="1284" max="1284" width="34.5703125" style="443" customWidth="1"/>
    <col min="1285" max="1285" width="0.7109375" style="443" customWidth="1"/>
    <col min="1286" max="1287" width="17.140625" style="443" customWidth="1"/>
    <col min="1288" max="1288" width="0.7109375" style="443" customWidth="1"/>
    <col min="1289" max="1289" width="16.7109375" style="443" customWidth="1"/>
    <col min="1290" max="1290" width="17.140625" style="443" customWidth="1"/>
    <col min="1291" max="1291" width="0.7109375" style="443" customWidth="1"/>
    <col min="1292" max="1292" width="17.140625" style="443" customWidth="1"/>
    <col min="1293" max="1293" width="0.7109375" style="443" customWidth="1"/>
    <col min="1294" max="1294" width="17.140625" style="443" customWidth="1"/>
    <col min="1295" max="1295" width="3.5703125" style="443" customWidth="1"/>
    <col min="1296" max="1297" width="20" style="443" customWidth="1"/>
    <col min="1298" max="1298" width="1.140625" style="443" customWidth="1"/>
    <col min="1299" max="1299" width="59.5703125" style="443" customWidth="1"/>
    <col min="1300" max="1301" width="12.28515625" style="443" customWidth="1"/>
    <col min="1302" max="1302" width="1.140625" style="443" customWidth="1"/>
    <col min="1303" max="1304" width="12.28515625" style="443" customWidth="1"/>
    <col min="1305" max="1306" width="9.140625" style="443"/>
    <col min="1307" max="1307" width="10.42578125" style="443" customWidth="1"/>
    <col min="1308" max="1536" width="9.140625" style="443"/>
    <col min="1537" max="1537" width="3.7109375" style="443" customWidth="1"/>
    <col min="1538" max="1538" width="20.140625" style="443" customWidth="1"/>
    <col min="1539" max="1539" width="22.42578125" style="443" customWidth="1"/>
    <col min="1540" max="1540" width="34.5703125" style="443" customWidth="1"/>
    <col min="1541" max="1541" width="0.7109375" style="443" customWidth="1"/>
    <col min="1542" max="1543" width="17.140625" style="443" customWidth="1"/>
    <col min="1544" max="1544" width="0.7109375" style="443" customWidth="1"/>
    <col min="1545" max="1545" width="16.7109375" style="443" customWidth="1"/>
    <col min="1546" max="1546" width="17.140625" style="443" customWidth="1"/>
    <col min="1547" max="1547" width="0.7109375" style="443" customWidth="1"/>
    <col min="1548" max="1548" width="17.140625" style="443" customWidth="1"/>
    <col min="1549" max="1549" width="0.7109375" style="443" customWidth="1"/>
    <col min="1550" max="1550" width="17.140625" style="443" customWidth="1"/>
    <col min="1551" max="1551" width="3.5703125" style="443" customWidth="1"/>
    <col min="1552" max="1553" width="20" style="443" customWidth="1"/>
    <col min="1554" max="1554" width="1.140625" style="443" customWidth="1"/>
    <col min="1555" max="1555" width="59.5703125" style="443" customWidth="1"/>
    <col min="1556" max="1557" width="12.28515625" style="443" customWidth="1"/>
    <col min="1558" max="1558" width="1.140625" style="443" customWidth="1"/>
    <col min="1559" max="1560" width="12.28515625" style="443" customWidth="1"/>
    <col min="1561" max="1562" width="9.140625" style="443"/>
    <col min="1563" max="1563" width="10.42578125" style="443" customWidth="1"/>
    <col min="1564" max="1792" width="9.140625" style="443"/>
    <col min="1793" max="1793" width="3.7109375" style="443" customWidth="1"/>
    <col min="1794" max="1794" width="20.140625" style="443" customWidth="1"/>
    <col min="1795" max="1795" width="22.42578125" style="443" customWidth="1"/>
    <col min="1796" max="1796" width="34.5703125" style="443" customWidth="1"/>
    <col min="1797" max="1797" width="0.7109375" style="443" customWidth="1"/>
    <col min="1798" max="1799" width="17.140625" style="443" customWidth="1"/>
    <col min="1800" max="1800" width="0.7109375" style="443" customWidth="1"/>
    <col min="1801" max="1801" width="16.7109375" style="443" customWidth="1"/>
    <col min="1802" max="1802" width="17.140625" style="443" customWidth="1"/>
    <col min="1803" max="1803" width="0.7109375" style="443" customWidth="1"/>
    <col min="1804" max="1804" width="17.140625" style="443" customWidth="1"/>
    <col min="1805" max="1805" width="0.7109375" style="443" customWidth="1"/>
    <col min="1806" max="1806" width="17.140625" style="443" customWidth="1"/>
    <col min="1807" max="1807" width="3.5703125" style="443" customWidth="1"/>
    <col min="1808" max="1809" width="20" style="443" customWidth="1"/>
    <col min="1810" max="1810" width="1.140625" style="443" customWidth="1"/>
    <col min="1811" max="1811" width="59.5703125" style="443" customWidth="1"/>
    <col min="1812" max="1813" width="12.28515625" style="443" customWidth="1"/>
    <col min="1814" max="1814" width="1.140625" style="443" customWidth="1"/>
    <col min="1815" max="1816" width="12.28515625" style="443" customWidth="1"/>
    <col min="1817" max="1818" width="9.140625" style="443"/>
    <col min="1819" max="1819" width="10.42578125" style="443" customWidth="1"/>
    <col min="1820" max="2048" width="9.140625" style="443"/>
    <col min="2049" max="2049" width="3.7109375" style="443" customWidth="1"/>
    <col min="2050" max="2050" width="20.140625" style="443" customWidth="1"/>
    <col min="2051" max="2051" width="22.42578125" style="443" customWidth="1"/>
    <col min="2052" max="2052" width="34.5703125" style="443" customWidth="1"/>
    <col min="2053" max="2053" width="0.7109375" style="443" customWidth="1"/>
    <col min="2054" max="2055" width="17.140625" style="443" customWidth="1"/>
    <col min="2056" max="2056" width="0.7109375" style="443" customWidth="1"/>
    <col min="2057" max="2057" width="16.7109375" style="443" customWidth="1"/>
    <col min="2058" max="2058" width="17.140625" style="443" customWidth="1"/>
    <col min="2059" max="2059" width="0.7109375" style="443" customWidth="1"/>
    <col min="2060" max="2060" width="17.140625" style="443" customWidth="1"/>
    <col min="2061" max="2061" width="0.7109375" style="443" customWidth="1"/>
    <col min="2062" max="2062" width="17.140625" style="443" customWidth="1"/>
    <col min="2063" max="2063" width="3.5703125" style="443" customWidth="1"/>
    <col min="2064" max="2065" width="20" style="443" customWidth="1"/>
    <col min="2066" max="2066" width="1.140625" style="443" customWidth="1"/>
    <col min="2067" max="2067" width="59.5703125" style="443" customWidth="1"/>
    <col min="2068" max="2069" width="12.28515625" style="443" customWidth="1"/>
    <col min="2070" max="2070" width="1.140625" style="443" customWidth="1"/>
    <col min="2071" max="2072" width="12.28515625" style="443" customWidth="1"/>
    <col min="2073" max="2074" width="9.140625" style="443"/>
    <col min="2075" max="2075" width="10.42578125" style="443" customWidth="1"/>
    <col min="2076" max="2304" width="9.140625" style="443"/>
    <col min="2305" max="2305" width="3.7109375" style="443" customWidth="1"/>
    <col min="2306" max="2306" width="20.140625" style="443" customWidth="1"/>
    <col min="2307" max="2307" width="22.42578125" style="443" customWidth="1"/>
    <col min="2308" max="2308" width="34.5703125" style="443" customWidth="1"/>
    <col min="2309" max="2309" width="0.7109375" style="443" customWidth="1"/>
    <col min="2310" max="2311" width="17.140625" style="443" customWidth="1"/>
    <col min="2312" max="2312" width="0.7109375" style="443" customWidth="1"/>
    <col min="2313" max="2313" width="16.7109375" style="443" customWidth="1"/>
    <col min="2314" max="2314" width="17.140625" style="443" customWidth="1"/>
    <col min="2315" max="2315" width="0.7109375" style="443" customWidth="1"/>
    <col min="2316" max="2316" width="17.140625" style="443" customWidth="1"/>
    <col min="2317" max="2317" width="0.7109375" style="443" customWidth="1"/>
    <col min="2318" max="2318" width="17.140625" style="443" customWidth="1"/>
    <col min="2319" max="2319" width="3.5703125" style="443" customWidth="1"/>
    <col min="2320" max="2321" width="20" style="443" customWidth="1"/>
    <col min="2322" max="2322" width="1.140625" style="443" customWidth="1"/>
    <col min="2323" max="2323" width="59.5703125" style="443" customWidth="1"/>
    <col min="2324" max="2325" width="12.28515625" style="443" customWidth="1"/>
    <col min="2326" max="2326" width="1.140625" style="443" customWidth="1"/>
    <col min="2327" max="2328" width="12.28515625" style="443" customWidth="1"/>
    <col min="2329" max="2330" width="9.140625" style="443"/>
    <col min="2331" max="2331" width="10.42578125" style="443" customWidth="1"/>
    <col min="2332" max="2560" width="9.140625" style="443"/>
    <col min="2561" max="2561" width="3.7109375" style="443" customWidth="1"/>
    <col min="2562" max="2562" width="20.140625" style="443" customWidth="1"/>
    <col min="2563" max="2563" width="22.42578125" style="443" customWidth="1"/>
    <col min="2564" max="2564" width="34.5703125" style="443" customWidth="1"/>
    <col min="2565" max="2565" width="0.7109375" style="443" customWidth="1"/>
    <col min="2566" max="2567" width="17.140625" style="443" customWidth="1"/>
    <col min="2568" max="2568" width="0.7109375" style="443" customWidth="1"/>
    <col min="2569" max="2569" width="16.7109375" style="443" customWidth="1"/>
    <col min="2570" max="2570" width="17.140625" style="443" customWidth="1"/>
    <col min="2571" max="2571" width="0.7109375" style="443" customWidth="1"/>
    <col min="2572" max="2572" width="17.140625" style="443" customWidth="1"/>
    <col min="2573" max="2573" width="0.7109375" style="443" customWidth="1"/>
    <col min="2574" max="2574" width="17.140625" style="443" customWidth="1"/>
    <col min="2575" max="2575" width="3.5703125" style="443" customWidth="1"/>
    <col min="2576" max="2577" width="20" style="443" customWidth="1"/>
    <col min="2578" max="2578" width="1.140625" style="443" customWidth="1"/>
    <col min="2579" max="2579" width="59.5703125" style="443" customWidth="1"/>
    <col min="2580" max="2581" width="12.28515625" style="443" customWidth="1"/>
    <col min="2582" max="2582" width="1.140625" style="443" customWidth="1"/>
    <col min="2583" max="2584" width="12.28515625" style="443" customWidth="1"/>
    <col min="2585" max="2586" width="9.140625" style="443"/>
    <col min="2587" max="2587" width="10.42578125" style="443" customWidth="1"/>
    <col min="2588" max="2816" width="9.140625" style="443"/>
    <col min="2817" max="2817" width="3.7109375" style="443" customWidth="1"/>
    <col min="2818" max="2818" width="20.140625" style="443" customWidth="1"/>
    <col min="2819" max="2819" width="22.42578125" style="443" customWidth="1"/>
    <col min="2820" max="2820" width="34.5703125" style="443" customWidth="1"/>
    <col min="2821" max="2821" width="0.7109375" style="443" customWidth="1"/>
    <col min="2822" max="2823" width="17.140625" style="443" customWidth="1"/>
    <col min="2824" max="2824" width="0.7109375" style="443" customWidth="1"/>
    <col min="2825" max="2825" width="16.7109375" style="443" customWidth="1"/>
    <col min="2826" max="2826" width="17.140625" style="443" customWidth="1"/>
    <col min="2827" max="2827" width="0.7109375" style="443" customWidth="1"/>
    <col min="2828" max="2828" width="17.140625" style="443" customWidth="1"/>
    <col min="2829" max="2829" width="0.7109375" style="443" customWidth="1"/>
    <col min="2830" max="2830" width="17.140625" style="443" customWidth="1"/>
    <col min="2831" max="2831" width="3.5703125" style="443" customWidth="1"/>
    <col min="2832" max="2833" width="20" style="443" customWidth="1"/>
    <col min="2834" max="2834" width="1.140625" style="443" customWidth="1"/>
    <col min="2835" max="2835" width="59.5703125" style="443" customWidth="1"/>
    <col min="2836" max="2837" width="12.28515625" style="443" customWidth="1"/>
    <col min="2838" max="2838" width="1.140625" style="443" customWidth="1"/>
    <col min="2839" max="2840" width="12.28515625" style="443" customWidth="1"/>
    <col min="2841" max="2842" width="9.140625" style="443"/>
    <col min="2843" max="2843" width="10.42578125" style="443" customWidth="1"/>
    <col min="2844" max="3072" width="9.140625" style="443"/>
    <col min="3073" max="3073" width="3.7109375" style="443" customWidth="1"/>
    <col min="3074" max="3074" width="20.140625" style="443" customWidth="1"/>
    <col min="3075" max="3075" width="22.42578125" style="443" customWidth="1"/>
    <col min="3076" max="3076" width="34.5703125" style="443" customWidth="1"/>
    <col min="3077" max="3077" width="0.7109375" style="443" customWidth="1"/>
    <col min="3078" max="3079" width="17.140625" style="443" customWidth="1"/>
    <col min="3080" max="3080" width="0.7109375" style="443" customWidth="1"/>
    <col min="3081" max="3081" width="16.7109375" style="443" customWidth="1"/>
    <col min="3082" max="3082" width="17.140625" style="443" customWidth="1"/>
    <col min="3083" max="3083" width="0.7109375" style="443" customWidth="1"/>
    <col min="3084" max="3084" width="17.140625" style="443" customWidth="1"/>
    <col min="3085" max="3085" width="0.7109375" style="443" customWidth="1"/>
    <col min="3086" max="3086" width="17.140625" style="443" customWidth="1"/>
    <col min="3087" max="3087" width="3.5703125" style="443" customWidth="1"/>
    <col min="3088" max="3089" width="20" style="443" customWidth="1"/>
    <col min="3090" max="3090" width="1.140625" style="443" customWidth="1"/>
    <col min="3091" max="3091" width="59.5703125" style="443" customWidth="1"/>
    <col min="3092" max="3093" width="12.28515625" style="443" customWidth="1"/>
    <col min="3094" max="3094" width="1.140625" style="443" customWidth="1"/>
    <col min="3095" max="3096" width="12.28515625" style="443" customWidth="1"/>
    <col min="3097" max="3098" width="9.140625" style="443"/>
    <col min="3099" max="3099" width="10.42578125" style="443" customWidth="1"/>
    <col min="3100" max="3328" width="9.140625" style="443"/>
    <col min="3329" max="3329" width="3.7109375" style="443" customWidth="1"/>
    <col min="3330" max="3330" width="20.140625" style="443" customWidth="1"/>
    <col min="3331" max="3331" width="22.42578125" style="443" customWidth="1"/>
    <col min="3332" max="3332" width="34.5703125" style="443" customWidth="1"/>
    <col min="3333" max="3333" width="0.7109375" style="443" customWidth="1"/>
    <col min="3334" max="3335" width="17.140625" style="443" customWidth="1"/>
    <col min="3336" max="3336" width="0.7109375" style="443" customWidth="1"/>
    <col min="3337" max="3337" width="16.7109375" style="443" customWidth="1"/>
    <col min="3338" max="3338" width="17.140625" style="443" customWidth="1"/>
    <col min="3339" max="3339" width="0.7109375" style="443" customWidth="1"/>
    <col min="3340" max="3340" width="17.140625" style="443" customWidth="1"/>
    <col min="3341" max="3341" width="0.7109375" style="443" customWidth="1"/>
    <col min="3342" max="3342" width="17.140625" style="443" customWidth="1"/>
    <col min="3343" max="3343" width="3.5703125" style="443" customWidth="1"/>
    <col min="3344" max="3345" width="20" style="443" customWidth="1"/>
    <col min="3346" max="3346" width="1.140625" style="443" customWidth="1"/>
    <col min="3347" max="3347" width="59.5703125" style="443" customWidth="1"/>
    <col min="3348" max="3349" width="12.28515625" style="443" customWidth="1"/>
    <col min="3350" max="3350" width="1.140625" style="443" customWidth="1"/>
    <col min="3351" max="3352" width="12.28515625" style="443" customWidth="1"/>
    <col min="3353" max="3354" width="9.140625" style="443"/>
    <col min="3355" max="3355" width="10.42578125" style="443" customWidth="1"/>
    <col min="3356" max="3584" width="9.140625" style="443"/>
    <col min="3585" max="3585" width="3.7109375" style="443" customWidth="1"/>
    <col min="3586" max="3586" width="20.140625" style="443" customWidth="1"/>
    <col min="3587" max="3587" width="22.42578125" style="443" customWidth="1"/>
    <col min="3588" max="3588" width="34.5703125" style="443" customWidth="1"/>
    <col min="3589" max="3589" width="0.7109375" style="443" customWidth="1"/>
    <col min="3590" max="3591" width="17.140625" style="443" customWidth="1"/>
    <col min="3592" max="3592" width="0.7109375" style="443" customWidth="1"/>
    <col min="3593" max="3593" width="16.7109375" style="443" customWidth="1"/>
    <col min="3594" max="3594" width="17.140625" style="443" customWidth="1"/>
    <col min="3595" max="3595" width="0.7109375" style="443" customWidth="1"/>
    <col min="3596" max="3596" width="17.140625" style="443" customWidth="1"/>
    <col min="3597" max="3597" width="0.7109375" style="443" customWidth="1"/>
    <col min="3598" max="3598" width="17.140625" style="443" customWidth="1"/>
    <col min="3599" max="3599" width="3.5703125" style="443" customWidth="1"/>
    <col min="3600" max="3601" width="20" style="443" customWidth="1"/>
    <col min="3602" max="3602" width="1.140625" style="443" customWidth="1"/>
    <col min="3603" max="3603" width="59.5703125" style="443" customWidth="1"/>
    <col min="3604" max="3605" width="12.28515625" style="443" customWidth="1"/>
    <col min="3606" max="3606" width="1.140625" style="443" customWidth="1"/>
    <col min="3607" max="3608" width="12.28515625" style="443" customWidth="1"/>
    <col min="3609" max="3610" width="9.140625" style="443"/>
    <col min="3611" max="3611" width="10.42578125" style="443" customWidth="1"/>
    <col min="3612" max="3840" width="9.140625" style="443"/>
    <col min="3841" max="3841" width="3.7109375" style="443" customWidth="1"/>
    <col min="3842" max="3842" width="20.140625" style="443" customWidth="1"/>
    <col min="3843" max="3843" width="22.42578125" style="443" customWidth="1"/>
    <col min="3844" max="3844" width="34.5703125" style="443" customWidth="1"/>
    <col min="3845" max="3845" width="0.7109375" style="443" customWidth="1"/>
    <col min="3846" max="3847" width="17.140625" style="443" customWidth="1"/>
    <col min="3848" max="3848" width="0.7109375" style="443" customWidth="1"/>
    <col min="3849" max="3849" width="16.7109375" style="443" customWidth="1"/>
    <col min="3850" max="3850" width="17.140625" style="443" customWidth="1"/>
    <col min="3851" max="3851" width="0.7109375" style="443" customWidth="1"/>
    <col min="3852" max="3852" width="17.140625" style="443" customWidth="1"/>
    <col min="3853" max="3853" width="0.7109375" style="443" customWidth="1"/>
    <col min="3854" max="3854" width="17.140625" style="443" customWidth="1"/>
    <col min="3855" max="3855" width="3.5703125" style="443" customWidth="1"/>
    <col min="3856" max="3857" width="20" style="443" customWidth="1"/>
    <col min="3858" max="3858" width="1.140625" style="443" customWidth="1"/>
    <col min="3859" max="3859" width="59.5703125" style="443" customWidth="1"/>
    <col min="3860" max="3861" width="12.28515625" style="443" customWidth="1"/>
    <col min="3862" max="3862" width="1.140625" style="443" customWidth="1"/>
    <col min="3863" max="3864" width="12.28515625" style="443" customWidth="1"/>
    <col min="3865" max="3866" width="9.140625" style="443"/>
    <col min="3867" max="3867" width="10.42578125" style="443" customWidth="1"/>
    <col min="3868" max="4096" width="9.140625" style="443"/>
    <col min="4097" max="4097" width="3.7109375" style="443" customWidth="1"/>
    <col min="4098" max="4098" width="20.140625" style="443" customWidth="1"/>
    <col min="4099" max="4099" width="22.42578125" style="443" customWidth="1"/>
    <col min="4100" max="4100" width="34.5703125" style="443" customWidth="1"/>
    <col min="4101" max="4101" width="0.7109375" style="443" customWidth="1"/>
    <col min="4102" max="4103" width="17.140625" style="443" customWidth="1"/>
    <col min="4104" max="4104" width="0.7109375" style="443" customWidth="1"/>
    <col min="4105" max="4105" width="16.7109375" style="443" customWidth="1"/>
    <col min="4106" max="4106" width="17.140625" style="443" customWidth="1"/>
    <col min="4107" max="4107" width="0.7109375" style="443" customWidth="1"/>
    <col min="4108" max="4108" width="17.140625" style="443" customWidth="1"/>
    <col min="4109" max="4109" width="0.7109375" style="443" customWidth="1"/>
    <col min="4110" max="4110" width="17.140625" style="443" customWidth="1"/>
    <col min="4111" max="4111" width="3.5703125" style="443" customWidth="1"/>
    <col min="4112" max="4113" width="20" style="443" customWidth="1"/>
    <col min="4114" max="4114" width="1.140625" style="443" customWidth="1"/>
    <col min="4115" max="4115" width="59.5703125" style="443" customWidth="1"/>
    <col min="4116" max="4117" width="12.28515625" style="443" customWidth="1"/>
    <col min="4118" max="4118" width="1.140625" style="443" customWidth="1"/>
    <col min="4119" max="4120" width="12.28515625" style="443" customWidth="1"/>
    <col min="4121" max="4122" width="9.140625" style="443"/>
    <col min="4123" max="4123" width="10.42578125" style="443" customWidth="1"/>
    <col min="4124" max="4352" width="9.140625" style="443"/>
    <col min="4353" max="4353" width="3.7109375" style="443" customWidth="1"/>
    <col min="4354" max="4354" width="20.140625" style="443" customWidth="1"/>
    <col min="4355" max="4355" width="22.42578125" style="443" customWidth="1"/>
    <col min="4356" max="4356" width="34.5703125" style="443" customWidth="1"/>
    <col min="4357" max="4357" width="0.7109375" style="443" customWidth="1"/>
    <col min="4358" max="4359" width="17.140625" style="443" customWidth="1"/>
    <col min="4360" max="4360" width="0.7109375" style="443" customWidth="1"/>
    <col min="4361" max="4361" width="16.7109375" style="443" customWidth="1"/>
    <col min="4362" max="4362" width="17.140625" style="443" customWidth="1"/>
    <col min="4363" max="4363" width="0.7109375" style="443" customWidth="1"/>
    <col min="4364" max="4364" width="17.140625" style="443" customWidth="1"/>
    <col min="4365" max="4365" width="0.7109375" style="443" customWidth="1"/>
    <col min="4366" max="4366" width="17.140625" style="443" customWidth="1"/>
    <col min="4367" max="4367" width="3.5703125" style="443" customWidth="1"/>
    <col min="4368" max="4369" width="20" style="443" customWidth="1"/>
    <col min="4370" max="4370" width="1.140625" style="443" customWidth="1"/>
    <col min="4371" max="4371" width="59.5703125" style="443" customWidth="1"/>
    <col min="4372" max="4373" width="12.28515625" style="443" customWidth="1"/>
    <col min="4374" max="4374" width="1.140625" style="443" customWidth="1"/>
    <col min="4375" max="4376" width="12.28515625" style="443" customWidth="1"/>
    <col min="4377" max="4378" width="9.140625" style="443"/>
    <col min="4379" max="4379" width="10.42578125" style="443" customWidth="1"/>
    <col min="4380" max="4608" width="9.140625" style="443"/>
    <col min="4609" max="4609" width="3.7109375" style="443" customWidth="1"/>
    <col min="4610" max="4610" width="20.140625" style="443" customWidth="1"/>
    <col min="4611" max="4611" width="22.42578125" style="443" customWidth="1"/>
    <col min="4612" max="4612" width="34.5703125" style="443" customWidth="1"/>
    <col min="4613" max="4613" width="0.7109375" style="443" customWidth="1"/>
    <col min="4614" max="4615" width="17.140625" style="443" customWidth="1"/>
    <col min="4616" max="4616" width="0.7109375" style="443" customWidth="1"/>
    <col min="4617" max="4617" width="16.7109375" style="443" customWidth="1"/>
    <col min="4618" max="4618" width="17.140625" style="443" customWidth="1"/>
    <col min="4619" max="4619" width="0.7109375" style="443" customWidth="1"/>
    <col min="4620" max="4620" width="17.140625" style="443" customWidth="1"/>
    <col min="4621" max="4621" width="0.7109375" style="443" customWidth="1"/>
    <col min="4622" max="4622" width="17.140625" style="443" customWidth="1"/>
    <col min="4623" max="4623" width="3.5703125" style="443" customWidth="1"/>
    <col min="4624" max="4625" width="20" style="443" customWidth="1"/>
    <col min="4626" max="4626" width="1.140625" style="443" customWidth="1"/>
    <col min="4627" max="4627" width="59.5703125" style="443" customWidth="1"/>
    <col min="4628" max="4629" width="12.28515625" style="443" customWidth="1"/>
    <col min="4630" max="4630" width="1.140625" style="443" customWidth="1"/>
    <col min="4631" max="4632" width="12.28515625" style="443" customWidth="1"/>
    <col min="4633" max="4634" width="9.140625" style="443"/>
    <col min="4635" max="4635" width="10.42578125" style="443" customWidth="1"/>
    <col min="4636" max="4864" width="9.140625" style="443"/>
    <col min="4865" max="4865" width="3.7109375" style="443" customWidth="1"/>
    <col min="4866" max="4866" width="20.140625" style="443" customWidth="1"/>
    <col min="4867" max="4867" width="22.42578125" style="443" customWidth="1"/>
    <col min="4868" max="4868" width="34.5703125" style="443" customWidth="1"/>
    <col min="4869" max="4869" width="0.7109375" style="443" customWidth="1"/>
    <col min="4870" max="4871" width="17.140625" style="443" customWidth="1"/>
    <col min="4872" max="4872" width="0.7109375" style="443" customWidth="1"/>
    <col min="4873" max="4873" width="16.7109375" style="443" customWidth="1"/>
    <col min="4874" max="4874" width="17.140625" style="443" customWidth="1"/>
    <col min="4875" max="4875" width="0.7109375" style="443" customWidth="1"/>
    <col min="4876" max="4876" width="17.140625" style="443" customWidth="1"/>
    <col min="4877" max="4877" width="0.7109375" style="443" customWidth="1"/>
    <col min="4878" max="4878" width="17.140625" style="443" customWidth="1"/>
    <col min="4879" max="4879" width="3.5703125" style="443" customWidth="1"/>
    <col min="4880" max="4881" width="20" style="443" customWidth="1"/>
    <col min="4882" max="4882" width="1.140625" style="443" customWidth="1"/>
    <col min="4883" max="4883" width="59.5703125" style="443" customWidth="1"/>
    <col min="4884" max="4885" width="12.28515625" style="443" customWidth="1"/>
    <col min="4886" max="4886" width="1.140625" style="443" customWidth="1"/>
    <col min="4887" max="4888" width="12.28515625" style="443" customWidth="1"/>
    <col min="4889" max="4890" width="9.140625" style="443"/>
    <col min="4891" max="4891" width="10.42578125" style="443" customWidth="1"/>
    <col min="4892" max="5120" width="9.140625" style="443"/>
    <col min="5121" max="5121" width="3.7109375" style="443" customWidth="1"/>
    <col min="5122" max="5122" width="20.140625" style="443" customWidth="1"/>
    <col min="5123" max="5123" width="22.42578125" style="443" customWidth="1"/>
    <col min="5124" max="5124" width="34.5703125" style="443" customWidth="1"/>
    <col min="5125" max="5125" width="0.7109375" style="443" customWidth="1"/>
    <col min="5126" max="5127" width="17.140625" style="443" customWidth="1"/>
    <col min="5128" max="5128" width="0.7109375" style="443" customWidth="1"/>
    <col min="5129" max="5129" width="16.7109375" style="443" customWidth="1"/>
    <col min="5130" max="5130" width="17.140625" style="443" customWidth="1"/>
    <col min="5131" max="5131" width="0.7109375" style="443" customWidth="1"/>
    <col min="5132" max="5132" width="17.140625" style="443" customWidth="1"/>
    <col min="5133" max="5133" width="0.7109375" style="443" customWidth="1"/>
    <col min="5134" max="5134" width="17.140625" style="443" customWidth="1"/>
    <col min="5135" max="5135" width="3.5703125" style="443" customWidth="1"/>
    <col min="5136" max="5137" width="20" style="443" customWidth="1"/>
    <col min="5138" max="5138" width="1.140625" style="443" customWidth="1"/>
    <col min="5139" max="5139" width="59.5703125" style="443" customWidth="1"/>
    <col min="5140" max="5141" width="12.28515625" style="443" customWidth="1"/>
    <col min="5142" max="5142" width="1.140625" style="443" customWidth="1"/>
    <col min="5143" max="5144" width="12.28515625" style="443" customWidth="1"/>
    <col min="5145" max="5146" width="9.140625" style="443"/>
    <col min="5147" max="5147" width="10.42578125" style="443" customWidth="1"/>
    <col min="5148" max="5376" width="9.140625" style="443"/>
    <col min="5377" max="5377" width="3.7109375" style="443" customWidth="1"/>
    <col min="5378" max="5378" width="20.140625" style="443" customWidth="1"/>
    <col min="5379" max="5379" width="22.42578125" style="443" customWidth="1"/>
    <col min="5380" max="5380" width="34.5703125" style="443" customWidth="1"/>
    <col min="5381" max="5381" width="0.7109375" style="443" customWidth="1"/>
    <col min="5382" max="5383" width="17.140625" style="443" customWidth="1"/>
    <col min="5384" max="5384" width="0.7109375" style="443" customWidth="1"/>
    <col min="5385" max="5385" width="16.7109375" style="443" customWidth="1"/>
    <col min="5386" max="5386" width="17.140625" style="443" customWidth="1"/>
    <col min="5387" max="5387" width="0.7109375" style="443" customWidth="1"/>
    <col min="5388" max="5388" width="17.140625" style="443" customWidth="1"/>
    <col min="5389" max="5389" width="0.7109375" style="443" customWidth="1"/>
    <col min="5390" max="5390" width="17.140625" style="443" customWidth="1"/>
    <col min="5391" max="5391" width="3.5703125" style="443" customWidth="1"/>
    <col min="5392" max="5393" width="20" style="443" customWidth="1"/>
    <col min="5394" max="5394" width="1.140625" style="443" customWidth="1"/>
    <col min="5395" max="5395" width="59.5703125" style="443" customWidth="1"/>
    <col min="5396" max="5397" width="12.28515625" style="443" customWidth="1"/>
    <col min="5398" max="5398" width="1.140625" style="443" customWidth="1"/>
    <col min="5399" max="5400" width="12.28515625" style="443" customWidth="1"/>
    <col min="5401" max="5402" width="9.140625" style="443"/>
    <col min="5403" max="5403" width="10.42578125" style="443" customWidth="1"/>
    <col min="5404" max="5632" width="9.140625" style="443"/>
    <col min="5633" max="5633" width="3.7109375" style="443" customWidth="1"/>
    <col min="5634" max="5634" width="20.140625" style="443" customWidth="1"/>
    <col min="5635" max="5635" width="22.42578125" style="443" customWidth="1"/>
    <col min="5636" max="5636" width="34.5703125" style="443" customWidth="1"/>
    <col min="5637" max="5637" width="0.7109375" style="443" customWidth="1"/>
    <col min="5638" max="5639" width="17.140625" style="443" customWidth="1"/>
    <col min="5640" max="5640" width="0.7109375" style="443" customWidth="1"/>
    <col min="5641" max="5641" width="16.7109375" style="443" customWidth="1"/>
    <col min="5642" max="5642" width="17.140625" style="443" customWidth="1"/>
    <col min="5643" max="5643" width="0.7109375" style="443" customWidth="1"/>
    <col min="5644" max="5644" width="17.140625" style="443" customWidth="1"/>
    <col min="5645" max="5645" width="0.7109375" style="443" customWidth="1"/>
    <col min="5646" max="5646" width="17.140625" style="443" customWidth="1"/>
    <col min="5647" max="5647" width="3.5703125" style="443" customWidth="1"/>
    <col min="5648" max="5649" width="20" style="443" customWidth="1"/>
    <col min="5650" max="5650" width="1.140625" style="443" customWidth="1"/>
    <col min="5651" max="5651" width="59.5703125" style="443" customWidth="1"/>
    <col min="5652" max="5653" width="12.28515625" style="443" customWidth="1"/>
    <col min="5654" max="5654" width="1.140625" style="443" customWidth="1"/>
    <col min="5655" max="5656" width="12.28515625" style="443" customWidth="1"/>
    <col min="5657" max="5658" width="9.140625" style="443"/>
    <col min="5659" max="5659" width="10.42578125" style="443" customWidth="1"/>
    <col min="5660" max="5888" width="9.140625" style="443"/>
    <col min="5889" max="5889" width="3.7109375" style="443" customWidth="1"/>
    <col min="5890" max="5890" width="20.140625" style="443" customWidth="1"/>
    <col min="5891" max="5891" width="22.42578125" style="443" customWidth="1"/>
    <col min="5892" max="5892" width="34.5703125" style="443" customWidth="1"/>
    <col min="5893" max="5893" width="0.7109375" style="443" customWidth="1"/>
    <col min="5894" max="5895" width="17.140625" style="443" customWidth="1"/>
    <col min="5896" max="5896" width="0.7109375" style="443" customWidth="1"/>
    <col min="5897" max="5897" width="16.7109375" style="443" customWidth="1"/>
    <col min="5898" max="5898" width="17.140625" style="443" customWidth="1"/>
    <col min="5899" max="5899" width="0.7109375" style="443" customWidth="1"/>
    <col min="5900" max="5900" width="17.140625" style="443" customWidth="1"/>
    <col min="5901" max="5901" width="0.7109375" style="443" customWidth="1"/>
    <col min="5902" max="5902" width="17.140625" style="443" customWidth="1"/>
    <col min="5903" max="5903" width="3.5703125" style="443" customWidth="1"/>
    <col min="5904" max="5905" width="20" style="443" customWidth="1"/>
    <col min="5906" max="5906" width="1.140625" style="443" customWidth="1"/>
    <col min="5907" max="5907" width="59.5703125" style="443" customWidth="1"/>
    <col min="5908" max="5909" width="12.28515625" style="443" customWidth="1"/>
    <col min="5910" max="5910" width="1.140625" style="443" customWidth="1"/>
    <col min="5911" max="5912" width="12.28515625" style="443" customWidth="1"/>
    <col min="5913" max="5914" width="9.140625" style="443"/>
    <col min="5915" max="5915" width="10.42578125" style="443" customWidth="1"/>
    <col min="5916" max="6144" width="9.140625" style="443"/>
    <col min="6145" max="6145" width="3.7109375" style="443" customWidth="1"/>
    <col min="6146" max="6146" width="20.140625" style="443" customWidth="1"/>
    <col min="6147" max="6147" width="22.42578125" style="443" customWidth="1"/>
    <col min="6148" max="6148" width="34.5703125" style="443" customWidth="1"/>
    <col min="6149" max="6149" width="0.7109375" style="443" customWidth="1"/>
    <col min="6150" max="6151" width="17.140625" style="443" customWidth="1"/>
    <col min="6152" max="6152" width="0.7109375" style="443" customWidth="1"/>
    <col min="6153" max="6153" width="16.7109375" style="443" customWidth="1"/>
    <col min="6154" max="6154" width="17.140625" style="443" customWidth="1"/>
    <col min="6155" max="6155" width="0.7109375" style="443" customWidth="1"/>
    <col min="6156" max="6156" width="17.140625" style="443" customWidth="1"/>
    <col min="6157" max="6157" width="0.7109375" style="443" customWidth="1"/>
    <col min="6158" max="6158" width="17.140625" style="443" customWidth="1"/>
    <col min="6159" max="6159" width="3.5703125" style="443" customWidth="1"/>
    <col min="6160" max="6161" width="20" style="443" customWidth="1"/>
    <col min="6162" max="6162" width="1.140625" style="443" customWidth="1"/>
    <col min="6163" max="6163" width="59.5703125" style="443" customWidth="1"/>
    <col min="6164" max="6165" width="12.28515625" style="443" customWidth="1"/>
    <col min="6166" max="6166" width="1.140625" style="443" customWidth="1"/>
    <col min="6167" max="6168" width="12.28515625" style="443" customWidth="1"/>
    <col min="6169" max="6170" width="9.140625" style="443"/>
    <col min="6171" max="6171" width="10.42578125" style="443" customWidth="1"/>
    <col min="6172" max="6400" width="9.140625" style="443"/>
    <col min="6401" max="6401" width="3.7109375" style="443" customWidth="1"/>
    <col min="6402" max="6402" width="20.140625" style="443" customWidth="1"/>
    <col min="6403" max="6403" width="22.42578125" style="443" customWidth="1"/>
    <col min="6404" max="6404" width="34.5703125" style="443" customWidth="1"/>
    <col min="6405" max="6405" width="0.7109375" style="443" customWidth="1"/>
    <col min="6406" max="6407" width="17.140625" style="443" customWidth="1"/>
    <col min="6408" max="6408" width="0.7109375" style="443" customWidth="1"/>
    <col min="6409" max="6409" width="16.7109375" style="443" customWidth="1"/>
    <col min="6410" max="6410" width="17.140625" style="443" customWidth="1"/>
    <col min="6411" max="6411" width="0.7109375" style="443" customWidth="1"/>
    <col min="6412" max="6412" width="17.140625" style="443" customWidth="1"/>
    <col min="6413" max="6413" width="0.7109375" style="443" customWidth="1"/>
    <col min="6414" max="6414" width="17.140625" style="443" customWidth="1"/>
    <col min="6415" max="6415" width="3.5703125" style="443" customWidth="1"/>
    <col min="6416" max="6417" width="20" style="443" customWidth="1"/>
    <col min="6418" max="6418" width="1.140625" style="443" customWidth="1"/>
    <col min="6419" max="6419" width="59.5703125" style="443" customWidth="1"/>
    <col min="6420" max="6421" width="12.28515625" style="443" customWidth="1"/>
    <col min="6422" max="6422" width="1.140625" style="443" customWidth="1"/>
    <col min="6423" max="6424" width="12.28515625" style="443" customWidth="1"/>
    <col min="6425" max="6426" width="9.140625" style="443"/>
    <col min="6427" max="6427" width="10.42578125" style="443" customWidth="1"/>
    <col min="6428" max="6656" width="9.140625" style="443"/>
    <col min="6657" max="6657" width="3.7109375" style="443" customWidth="1"/>
    <col min="6658" max="6658" width="20.140625" style="443" customWidth="1"/>
    <col min="6659" max="6659" width="22.42578125" style="443" customWidth="1"/>
    <col min="6660" max="6660" width="34.5703125" style="443" customWidth="1"/>
    <col min="6661" max="6661" width="0.7109375" style="443" customWidth="1"/>
    <col min="6662" max="6663" width="17.140625" style="443" customWidth="1"/>
    <col min="6664" max="6664" width="0.7109375" style="443" customWidth="1"/>
    <col min="6665" max="6665" width="16.7109375" style="443" customWidth="1"/>
    <col min="6666" max="6666" width="17.140625" style="443" customWidth="1"/>
    <col min="6667" max="6667" width="0.7109375" style="443" customWidth="1"/>
    <col min="6668" max="6668" width="17.140625" style="443" customWidth="1"/>
    <col min="6669" max="6669" width="0.7109375" style="443" customWidth="1"/>
    <col min="6670" max="6670" width="17.140625" style="443" customWidth="1"/>
    <col min="6671" max="6671" width="3.5703125" style="443" customWidth="1"/>
    <col min="6672" max="6673" width="20" style="443" customWidth="1"/>
    <col min="6674" max="6674" width="1.140625" style="443" customWidth="1"/>
    <col min="6675" max="6675" width="59.5703125" style="443" customWidth="1"/>
    <col min="6676" max="6677" width="12.28515625" style="443" customWidth="1"/>
    <col min="6678" max="6678" width="1.140625" style="443" customWidth="1"/>
    <col min="6679" max="6680" width="12.28515625" style="443" customWidth="1"/>
    <col min="6681" max="6682" width="9.140625" style="443"/>
    <col min="6683" max="6683" width="10.42578125" style="443" customWidth="1"/>
    <col min="6684" max="6912" width="9.140625" style="443"/>
    <col min="6913" max="6913" width="3.7109375" style="443" customWidth="1"/>
    <col min="6914" max="6914" width="20.140625" style="443" customWidth="1"/>
    <col min="6915" max="6915" width="22.42578125" style="443" customWidth="1"/>
    <col min="6916" max="6916" width="34.5703125" style="443" customWidth="1"/>
    <col min="6917" max="6917" width="0.7109375" style="443" customWidth="1"/>
    <col min="6918" max="6919" width="17.140625" style="443" customWidth="1"/>
    <col min="6920" max="6920" width="0.7109375" style="443" customWidth="1"/>
    <col min="6921" max="6921" width="16.7109375" style="443" customWidth="1"/>
    <col min="6922" max="6922" width="17.140625" style="443" customWidth="1"/>
    <col min="6923" max="6923" width="0.7109375" style="443" customWidth="1"/>
    <col min="6924" max="6924" width="17.140625" style="443" customWidth="1"/>
    <col min="6925" max="6925" width="0.7109375" style="443" customWidth="1"/>
    <col min="6926" max="6926" width="17.140625" style="443" customWidth="1"/>
    <col min="6927" max="6927" width="3.5703125" style="443" customWidth="1"/>
    <col min="6928" max="6929" width="20" style="443" customWidth="1"/>
    <col min="6930" max="6930" width="1.140625" style="443" customWidth="1"/>
    <col min="6931" max="6931" width="59.5703125" style="443" customWidth="1"/>
    <col min="6932" max="6933" width="12.28515625" style="443" customWidth="1"/>
    <col min="6934" max="6934" width="1.140625" style="443" customWidth="1"/>
    <col min="6935" max="6936" width="12.28515625" style="443" customWidth="1"/>
    <col min="6937" max="6938" width="9.140625" style="443"/>
    <col min="6939" max="6939" width="10.42578125" style="443" customWidth="1"/>
    <col min="6940" max="7168" width="9.140625" style="443"/>
    <col min="7169" max="7169" width="3.7109375" style="443" customWidth="1"/>
    <col min="7170" max="7170" width="20.140625" style="443" customWidth="1"/>
    <col min="7171" max="7171" width="22.42578125" style="443" customWidth="1"/>
    <col min="7172" max="7172" width="34.5703125" style="443" customWidth="1"/>
    <col min="7173" max="7173" width="0.7109375" style="443" customWidth="1"/>
    <col min="7174" max="7175" width="17.140625" style="443" customWidth="1"/>
    <col min="7176" max="7176" width="0.7109375" style="443" customWidth="1"/>
    <col min="7177" max="7177" width="16.7109375" style="443" customWidth="1"/>
    <col min="7178" max="7178" width="17.140625" style="443" customWidth="1"/>
    <col min="7179" max="7179" width="0.7109375" style="443" customWidth="1"/>
    <col min="7180" max="7180" width="17.140625" style="443" customWidth="1"/>
    <col min="7181" max="7181" width="0.7109375" style="443" customWidth="1"/>
    <col min="7182" max="7182" width="17.140625" style="443" customWidth="1"/>
    <col min="7183" max="7183" width="3.5703125" style="443" customWidth="1"/>
    <col min="7184" max="7185" width="20" style="443" customWidth="1"/>
    <col min="7186" max="7186" width="1.140625" style="443" customWidth="1"/>
    <col min="7187" max="7187" width="59.5703125" style="443" customWidth="1"/>
    <col min="7188" max="7189" width="12.28515625" style="443" customWidth="1"/>
    <col min="7190" max="7190" width="1.140625" style="443" customWidth="1"/>
    <col min="7191" max="7192" width="12.28515625" style="443" customWidth="1"/>
    <col min="7193" max="7194" width="9.140625" style="443"/>
    <col min="7195" max="7195" width="10.42578125" style="443" customWidth="1"/>
    <col min="7196" max="7424" width="9.140625" style="443"/>
    <col min="7425" max="7425" width="3.7109375" style="443" customWidth="1"/>
    <col min="7426" max="7426" width="20.140625" style="443" customWidth="1"/>
    <col min="7427" max="7427" width="22.42578125" style="443" customWidth="1"/>
    <col min="7428" max="7428" width="34.5703125" style="443" customWidth="1"/>
    <col min="7429" max="7429" width="0.7109375" style="443" customWidth="1"/>
    <col min="7430" max="7431" width="17.140625" style="443" customWidth="1"/>
    <col min="7432" max="7432" width="0.7109375" style="443" customWidth="1"/>
    <col min="7433" max="7433" width="16.7109375" style="443" customWidth="1"/>
    <col min="7434" max="7434" width="17.140625" style="443" customWidth="1"/>
    <col min="7435" max="7435" width="0.7109375" style="443" customWidth="1"/>
    <col min="7436" max="7436" width="17.140625" style="443" customWidth="1"/>
    <col min="7437" max="7437" width="0.7109375" style="443" customWidth="1"/>
    <col min="7438" max="7438" width="17.140625" style="443" customWidth="1"/>
    <col min="7439" max="7439" width="3.5703125" style="443" customWidth="1"/>
    <col min="7440" max="7441" width="20" style="443" customWidth="1"/>
    <col min="7442" max="7442" width="1.140625" style="443" customWidth="1"/>
    <col min="7443" max="7443" width="59.5703125" style="443" customWidth="1"/>
    <col min="7444" max="7445" width="12.28515625" style="443" customWidth="1"/>
    <col min="7446" max="7446" width="1.140625" style="443" customWidth="1"/>
    <col min="7447" max="7448" width="12.28515625" style="443" customWidth="1"/>
    <col min="7449" max="7450" width="9.140625" style="443"/>
    <col min="7451" max="7451" width="10.42578125" style="443" customWidth="1"/>
    <col min="7452" max="7680" width="9.140625" style="443"/>
    <col min="7681" max="7681" width="3.7109375" style="443" customWidth="1"/>
    <col min="7682" max="7682" width="20.140625" style="443" customWidth="1"/>
    <col min="7683" max="7683" width="22.42578125" style="443" customWidth="1"/>
    <col min="7684" max="7684" width="34.5703125" style="443" customWidth="1"/>
    <col min="7685" max="7685" width="0.7109375" style="443" customWidth="1"/>
    <col min="7686" max="7687" width="17.140625" style="443" customWidth="1"/>
    <col min="7688" max="7688" width="0.7109375" style="443" customWidth="1"/>
    <col min="7689" max="7689" width="16.7109375" style="443" customWidth="1"/>
    <col min="7690" max="7690" width="17.140625" style="443" customWidth="1"/>
    <col min="7691" max="7691" width="0.7109375" style="443" customWidth="1"/>
    <col min="7692" max="7692" width="17.140625" style="443" customWidth="1"/>
    <col min="7693" max="7693" width="0.7109375" style="443" customWidth="1"/>
    <col min="7694" max="7694" width="17.140625" style="443" customWidth="1"/>
    <col min="7695" max="7695" width="3.5703125" style="443" customWidth="1"/>
    <col min="7696" max="7697" width="20" style="443" customWidth="1"/>
    <col min="7698" max="7698" width="1.140625" style="443" customWidth="1"/>
    <col min="7699" max="7699" width="59.5703125" style="443" customWidth="1"/>
    <col min="7700" max="7701" width="12.28515625" style="443" customWidth="1"/>
    <col min="7702" max="7702" width="1.140625" style="443" customWidth="1"/>
    <col min="7703" max="7704" width="12.28515625" style="443" customWidth="1"/>
    <col min="7705" max="7706" width="9.140625" style="443"/>
    <col min="7707" max="7707" width="10.42578125" style="443" customWidth="1"/>
    <col min="7708" max="7936" width="9.140625" style="443"/>
    <col min="7937" max="7937" width="3.7109375" style="443" customWidth="1"/>
    <col min="7938" max="7938" width="20.140625" style="443" customWidth="1"/>
    <col min="7939" max="7939" width="22.42578125" style="443" customWidth="1"/>
    <col min="7940" max="7940" width="34.5703125" style="443" customWidth="1"/>
    <col min="7941" max="7941" width="0.7109375" style="443" customWidth="1"/>
    <col min="7942" max="7943" width="17.140625" style="443" customWidth="1"/>
    <col min="7944" max="7944" width="0.7109375" style="443" customWidth="1"/>
    <col min="7945" max="7945" width="16.7109375" style="443" customWidth="1"/>
    <col min="7946" max="7946" width="17.140625" style="443" customWidth="1"/>
    <col min="7947" max="7947" width="0.7109375" style="443" customWidth="1"/>
    <col min="7948" max="7948" width="17.140625" style="443" customWidth="1"/>
    <col min="7949" max="7949" width="0.7109375" style="443" customWidth="1"/>
    <col min="7950" max="7950" width="17.140625" style="443" customWidth="1"/>
    <col min="7951" max="7951" width="3.5703125" style="443" customWidth="1"/>
    <col min="7952" max="7953" width="20" style="443" customWidth="1"/>
    <col min="7954" max="7954" width="1.140625" style="443" customWidth="1"/>
    <col min="7955" max="7955" width="59.5703125" style="443" customWidth="1"/>
    <col min="7956" max="7957" width="12.28515625" style="443" customWidth="1"/>
    <col min="7958" max="7958" width="1.140625" style="443" customWidth="1"/>
    <col min="7959" max="7960" width="12.28515625" style="443" customWidth="1"/>
    <col min="7961" max="7962" width="9.140625" style="443"/>
    <col min="7963" max="7963" width="10.42578125" style="443" customWidth="1"/>
    <col min="7964" max="8192" width="9.140625" style="443"/>
    <col min="8193" max="8193" width="3.7109375" style="443" customWidth="1"/>
    <col min="8194" max="8194" width="20.140625" style="443" customWidth="1"/>
    <col min="8195" max="8195" width="22.42578125" style="443" customWidth="1"/>
    <col min="8196" max="8196" width="34.5703125" style="443" customWidth="1"/>
    <col min="8197" max="8197" width="0.7109375" style="443" customWidth="1"/>
    <col min="8198" max="8199" width="17.140625" style="443" customWidth="1"/>
    <col min="8200" max="8200" width="0.7109375" style="443" customWidth="1"/>
    <col min="8201" max="8201" width="16.7109375" style="443" customWidth="1"/>
    <col min="8202" max="8202" width="17.140625" style="443" customWidth="1"/>
    <col min="8203" max="8203" width="0.7109375" style="443" customWidth="1"/>
    <col min="8204" max="8204" width="17.140625" style="443" customWidth="1"/>
    <col min="8205" max="8205" width="0.7109375" style="443" customWidth="1"/>
    <col min="8206" max="8206" width="17.140625" style="443" customWidth="1"/>
    <col min="8207" max="8207" width="3.5703125" style="443" customWidth="1"/>
    <col min="8208" max="8209" width="20" style="443" customWidth="1"/>
    <col min="8210" max="8210" width="1.140625" style="443" customWidth="1"/>
    <col min="8211" max="8211" width="59.5703125" style="443" customWidth="1"/>
    <col min="8212" max="8213" width="12.28515625" style="443" customWidth="1"/>
    <col min="8214" max="8214" width="1.140625" style="443" customWidth="1"/>
    <col min="8215" max="8216" width="12.28515625" style="443" customWidth="1"/>
    <col min="8217" max="8218" width="9.140625" style="443"/>
    <col min="8219" max="8219" width="10.42578125" style="443" customWidth="1"/>
    <col min="8220" max="8448" width="9.140625" style="443"/>
    <col min="8449" max="8449" width="3.7109375" style="443" customWidth="1"/>
    <col min="8450" max="8450" width="20.140625" style="443" customWidth="1"/>
    <col min="8451" max="8451" width="22.42578125" style="443" customWidth="1"/>
    <col min="8452" max="8452" width="34.5703125" style="443" customWidth="1"/>
    <col min="8453" max="8453" width="0.7109375" style="443" customWidth="1"/>
    <col min="8454" max="8455" width="17.140625" style="443" customWidth="1"/>
    <col min="8456" max="8456" width="0.7109375" style="443" customWidth="1"/>
    <col min="8457" max="8457" width="16.7109375" style="443" customWidth="1"/>
    <col min="8458" max="8458" width="17.140625" style="443" customWidth="1"/>
    <col min="8459" max="8459" width="0.7109375" style="443" customWidth="1"/>
    <col min="8460" max="8460" width="17.140625" style="443" customWidth="1"/>
    <col min="8461" max="8461" width="0.7109375" style="443" customWidth="1"/>
    <col min="8462" max="8462" width="17.140625" style="443" customWidth="1"/>
    <col min="8463" max="8463" width="3.5703125" style="443" customWidth="1"/>
    <col min="8464" max="8465" width="20" style="443" customWidth="1"/>
    <col min="8466" max="8466" width="1.140625" style="443" customWidth="1"/>
    <col min="8467" max="8467" width="59.5703125" style="443" customWidth="1"/>
    <col min="8468" max="8469" width="12.28515625" style="443" customWidth="1"/>
    <col min="8470" max="8470" width="1.140625" style="443" customWidth="1"/>
    <col min="8471" max="8472" width="12.28515625" style="443" customWidth="1"/>
    <col min="8473" max="8474" width="9.140625" style="443"/>
    <col min="8475" max="8475" width="10.42578125" style="443" customWidth="1"/>
    <col min="8476" max="8704" width="9.140625" style="443"/>
    <col min="8705" max="8705" width="3.7109375" style="443" customWidth="1"/>
    <col min="8706" max="8706" width="20.140625" style="443" customWidth="1"/>
    <col min="8707" max="8707" width="22.42578125" style="443" customWidth="1"/>
    <col min="8708" max="8708" width="34.5703125" style="443" customWidth="1"/>
    <col min="8709" max="8709" width="0.7109375" style="443" customWidth="1"/>
    <col min="8710" max="8711" width="17.140625" style="443" customWidth="1"/>
    <col min="8712" max="8712" width="0.7109375" style="443" customWidth="1"/>
    <col min="8713" max="8713" width="16.7109375" style="443" customWidth="1"/>
    <col min="8714" max="8714" width="17.140625" style="443" customWidth="1"/>
    <col min="8715" max="8715" width="0.7109375" style="443" customWidth="1"/>
    <col min="8716" max="8716" width="17.140625" style="443" customWidth="1"/>
    <col min="8717" max="8717" width="0.7109375" style="443" customWidth="1"/>
    <col min="8718" max="8718" width="17.140625" style="443" customWidth="1"/>
    <col min="8719" max="8719" width="3.5703125" style="443" customWidth="1"/>
    <col min="8720" max="8721" width="20" style="443" customWidth="1"/>
    <col min="8722" max="8722" width="1.140625" style="443" customWidth="1"/>
    <col min="8723" max="8723" width="59.5703125" style="443" customWidth="1"/>
    <col min="8724" max="8725" width="12.28515625" style="443" customWidth="1"/>
    <col min="8726" max="8726" width="1.140625" style="443" customWidth="1"/>
    <col min="8727" max="8728" width="12.28515625" style="443" customWidth="1"/>
    <col min="8729" max="8730" width="9.140625" style="443"/>
    <col min="8731" max="8731" width="10.42578125" style="443" customWidth="1"/>
    <col min="8732" max="8960" width="9.140625" style="443"/>
    <col min="8961" max="8961" width="3.7109375" style="443" customWidth="1"/>
    <col min="8962" max="8962" width="20.140625" style="443" customWidth="1"/>
    <col min="8963" max="8963" width="22.42578125" style="443" customWidth="1"/>
    <col min="8964" max="8964" width="34.5703125" style="443" customWidth="1"/>
    <col min="8965" max="8965" width="0.7109375" style="443" customWidth="1"/>
    <col min="8966" max="8967" width="17.140625" style="443" customWidth="1"/>
    <col min="8968" max="8968" width="0.7109375" style="443" customWidth="1"/>
    <col min="8969" max="8969" width="16.7109375" style="443" customWidth="1"/>
    <col min="8970" max="8970" width="17.140625" style="443" customWidth="1"/>
    <col min="8971" max="8971" width="0.7109375" style="443" customWidth="1"/>
    <col min="8972" max="8972" width="17.140625" style="443" customWidth="1"/>
    <col min="8973" max="8973" width="0.7109375" style="443" customWidth="1"/>
    <col min="8974" max="8974" width="17.140625" style="443" customWidth="1"/>
    <col min="8975" max="8975" width="3.5703125" style="443" customWidth="1"/>
    <col min="8976" max="8977" width="20" style="443" customWidth="1"/>
    <col min="8978" max="8978" width="1.140625" style="443" customWidth="1"/>
    <col min="8979" max="8979" width="59.5703125" style="443" customWidth="1"/>
    <col min="8980" max="8981" width="12.28515625" style="443" customWidth="1"/>
    <col min="8982" max="8982" width="1.140625" style="443" customWidth="1"/>
    <col min="8983" max="8984" width="12.28515625" style="443" customWidth="1"/>
    <col min="8985" max="8986" width="9.140625" style="443"/>
    <col min="8987" max="8987" width="10.42578125" style="443" customWidth="1"/>
    <col min="8988" max="9216" width="9.140625" style="443"/>
    <col min="9217" max="9217" width="3.7109375" style="443" customWidth="1"/>
    <col min="9218" max="9218" width="20.140625" style="443" customWidth="1"/>
    <col min="9219" max="9219" width="22.42578125" style="443" customWidth="1"/>
    <col min="9220" max="9220" width="34.5703125" style="443" customWidth="1"/>
    <col min="9221" max="9221" width="0.7109375" style="443" customWidth="1"/>
    <col min="9222" max="9223" width="17.140625" style="443" customWidth="1"/>
    <col min="9224" max="9224" width="0.7109375" style="443" customWidth="1"/>
    <col min="9225" max="9225" width="16.7109375" style="443" customWidth="1"/>
    <col min="9226" max="9226" width="17.140625" style="443" customWidth="1"/>
    <col min="9227" max="9227" width="0.7109375" style="443" customWidth="1"/>
    <col min="9228" max="9228" width="17.140625" style="443" customWidth="1"/>
    <col min="9229" max="9229" width="0.7109375" style="443" customWidth="1"/>
    <col min="9230" max="9230" width="17.140625" style="443" customWidth="1"/>
    <col min="9231" max="9231" width="3.5703125" style="443" customWidth="1"/>
    <col min="9232" max="9233" width="20" style="443" customWidth="1"/>
    <col min="9234" max="9234" width="1.140625" style="443" customWidth="1"/>
    <col min="9235" max="9235" width="59.5703125" style="443" customWidth="1"/>
    <col min="9236" max="9237" width="12.28515625" style="443" customWidth="1"/>
    <col min="9238" max="9238" width="1.140625" style="443" customWidth="1"/>
    <col min="9239" max="9240" width="12.28515625" style="443" customWidth="1"/>
    <col min="9241" max="9242" width="9.140625" style="443"/>
    <col min="9243" max="9243" width="10.42578125" style="443" customWidth="1"/>
    <col min="9244" max="9472" width="9.140625" style="443"/>
    <col min="9473" max="9473" width="3.7109375" style="443" customWidth="1"/>
    <col min="9474" max="9474" width="20.140625" style="443" customWidth="1"/>
    <col min="9475" max="9475" width="22.42578125" style="443" customWidth="1"/>
    <col min="9476" max="9476" width="34.5703125" style="443" customWidth="1"/>
    <col min="9477" max="9477" width="0.7109375" style="443" customWidth="1"/>
    <col min="9478" max="9479" width="17.140625" style="443" customWidth="1"/>
    <col min="9480" max="9480" width="0.7109375" style="443" customWidth="1"/>
    <col min="9481" max="9481" width="16.7109375" style="443" customWidth="1"/>
    <col min="9482" max="9482" width="17.140625" style="443" customWidth="1"/>
    <col min="9483" max="9483" width="0.7109375" style="443" customWidth="1"/>
    <col min="9484" max="9484" width="17.140625" style="443" customWidth="1"/>
    <col min="9485" max="9485" width="0.7109375" style="443" customWidth="1"/>
    <col min="9486" max="9486" width="17.140625" style="443" customWidth="1"/>
    <col min="9487" max="9487" width="3.5703125" style="443" customWidth="1"/>
    <col min="9488" max="9489" width="20" style="443" customWidth="1"/>
    <col min="9490" max="9490" width="1.140625" style="443" customWidth="1"/>
    <col min="9491" max="9491" width="59.5703125" style="443" customWidth="1"/>
    <col min="9492" max="9493" width="12.28515625" style="443" customWidth="1"/>
    <col min="9494" max="9494" width="1.140625" style="443" customWidth="1"/>
    <col min="9495" max="9496" width="12.28515625" style="443" customWidth="1"/>
    <col min="9497" max="9498" width="9.140625" style="443"/>
    <col min="9499" max="9499" width="10.42578125" style="443" customWidth="1"/>
    <col min="9500" max="9728" width="9.140625" style="443"/>
    <col min="9729" max="9729" width="3.7109375" style="443" customWidth="1"/>
    <col min="9730" max="9730" width="20.140625" style="443" customWidth="1"/>
    <col min="9731" max="9731" width="22.42578125" style="443" customWidth="1"/>
    <col min="9732" max="9732" width="34.5703125" style="443" customWidth="1"/>
    <col min="9733" max="9733" width="0.7109375" style="443" customWidth="1"/>
    <col min="9734" max="9735" width="17.140625" style="443" customWidth="1"/>
    <col min="9736" max="9736" width="0.7109375" style="443" customWidth="1"/>
    <col min="9737" max="9737" width="16.7109375" style="443" customWidth="1"/>
    <col min="9738" max="9738" width="17.140625" style="443" customWidth="1"/>
    <col min="9739" max="9739" width="0.7109375" style="443" customWidth="1"/>
    <col min="9740" max="9740" width="17.140625" style="443" customWidth="1"/>
    <col min="9741" max="9741" width="0.7109375" style="443" customWidth="1"/>
    <col min="9742" max="9742" width="17.140625" style="443" customWidth="1"/>
    <col min="9743" max="9743" width="3.5703125" style="443" customWidth="1"/>
    <col min="9744" max="9745" width="20" style="443" customWidth="1"/>
    <col min="9746" max="9746" width="1.140625" style="443" customWidth="1"/>
    <col min="9747" max="9747" width="59.5703125" style="443" customWidth="1"/>
    <col min="9748" max="9749" width="12.28515625" style="443" customWidth="1"/>
    <col min="9750" max="9750" width="1.140625" style="443" customWidth="1"/>
    <col min="9751" max="9752" width="12.28515625" style="443" customWidth="1"/>
    <col min="9753" max="9754" width="9.140625" style="443"/>
    <col min="9755" max="9755" width="10.42578125" style="443" customWidth="1"/>
    <col min="9756" max="9984" width="9.140625" style="443"/>
    <col min="9985" max="9985" width="3.7109375" style="443" customWidth="1"/>
    <col min="9986" max="9986" width="20.140625" style="443" customWidth="1"/>
    <col min="9987" max="9987" width="22.42578125" style="443" customWidth="1"/>
    <col min="9988" max="9988" width="34.5703125" style="443" customWidth="1"/>
    <col min="9989" max="9989" width="0.7109375" style="443" customWidth="1"/>
    <col min="9990" max="9991" width="17.140625" style="443" customWidth="1"/>
    <col min="9992" max="9992" width="0.7109375" style="443" customWidth="1"/>
    <col min="9993" max="9993" width="16.7109375" style="443" customWidth="1"/>
    <col min="9994" max="9994" width="17.140625" style="443" customWidth="1"/>
    <col min="9995" max="9995" width="0.7109375" style="443" customWidth="1"/>
    <col min="9996" max="9996" width="17.140625" style="443" customWidth="1"/>
    <col min="9997" max="9997" width="0.7109375" style="443" customWidth="1"/>
    <col min="9998" max="9998" width="17.140625" style="443" customWidth="1"/>
    <col min="9999" max="9999" width="3.5703125" style="443" customWidth="1"/>
    <col min="10000" max="10001" width="20" style="443" customWidth="1"/>
    <col min="10002" max="10002" width="1.140625" style="443" customWidth="1"/>
    <col min="10003" max="10003" width="59.5703125" style="443" customWidth="1"/>
    <col min="10004" max="10005" width="12.28515625" style="443" customWidth="1"/>
    <col min="10006" max="10006" width="1.140625" style="443" customWidth="1"/>
    <col min="10007" max="10008" width="12.28515625" style="443" customWidth="1"/>
    <col min="10009" max="10010" width="9.140625" style="443"/>
    <col min="10011" max="10011" width="10.42578125" style="443" customWidth="1"/>
    <col min="10012" max="10240" width="9.140625" style="443"/>
    <col min="10241" max="10241" width="3.7109375" style="443" customWidth="1"/>
    <col min="10242" max="10242" width="20.140625" style="443" customWidth="1"/>
    <col min="10243" max="10243" width="22.42578125" style="443" customWidth="1"/>
    <col min="10244" max="10244" width="34.5703125" style="443" customWidth="1"/>
    <col min="10245" max="10245" width="0.7109375" style="443" customWidth="1"/>
    <col min="10246" max="10247" width="17.140625" style="443" customWidth="1"/>
    <col min="10248" max="10248" width="0.7109375" style="443" customWidth="1"/>
    <col min="10249" max="10249" width="16.7109375" style="443" customWidth="1"/>
    <col min="10250" max="10250" width="17.140625" style="443" customWidth="1"/>
    <col min="10251" max="10251" width="0.7109375" style="443" customWidth="1"/>
    <col min="10252" max="10252" width="17.140625" style="443" customWidth="1"/>
    <col min="10253" max="10253" width="0.7109375" style="443" customWidth="1"/>
    <col min="10254" max="10254" width="17.140625" style="443" customWidth="1"/>
    <col min="10255" max="10255" width="3.5703125" style="443" customWidth="1"/>
    <col min="10256" max="10257" width="20" style="443" customWidth="1"/>
    <col min="10258" max="10258" width="1.140625" style="443" customWidth="1"/>
    <col min="10259" max="10259" width="59.5703125" style="443" customWidth="1"/>
    <col min="10260" max="10261" width="12.28515625" style="443" customWidth="1"/>
    <col min="10262" max="10262" width="1.140625" style="443" customWidth="1"/>
    <col min="10263" max="10264" width="12.28515625" style="443" customWidth="1"/>
    <col min="10265" max="10266" width="9.140625" style="443"/>
    <col min="10267" max="10267" width="10.42578125" style="443" customWidth="1"/>
    <col min="10268" max="10496" width="9.140625" style="443"/>
    <col min="10497" max="10497" width="3.7109375" style="443" customWidth="1"/>
    <col min="10498" max="10498" width="20.140625" style="443" customWidth="1"/>
    <col min="10499" max="10499" width="22.42578125" style="443" customWidth="1"/>
    <col min="10500" max="10500" width="34.5703125" style="443" customWidth="1"/>
    <col min="10501" max="10501" width="0.7109375" style="443" customWidth="1"/>
    <col min="10502" max="10503" width="17.140625" style="443" customWidth="1"/>
    <col min="10504" max="10504" width="0.7109375" style="443" customWidth="1"/>
    <col min="10505" max="10505" width="16.7109375" style="443" customWidth="1"/>
    <col min="10506" max="10506" width="17.140625" style="443" customWidth="1"/>
    <col min="10507" max="10507" width="0.7109375" style="443" customWidth="1"/>
    <col min="10508" max="10508" width="17.140625" style="443" customWidth="1"/>
    <col min="10509" max="10509" width="0.7109375" style="443" customWidth="1"/>
    <col min="10510" max="10510" width="17.140625" style="443" customWidth="1"/>
    <col min="10511" max="10511" width="3.5703125" style="443" customWidth="1"/>
    <col min="10512" max="10513" width="20" style="443" customWidth="1"/>
    <col min="10514" max="10514" width="1.140625" style="443" customWidth="1"/>
    <col min="10515" max="10515" width="59.5703125" style="443" customWidth="1"/>
    <col min="10516" max="10517" width="12.28515625" style="443" customWidth="1"/>
    <col min="10518" max="10518" width="1.140625" style="443" customWidth="1"/>
    <col min="10519" max="10520" width="12.28515625" style="443" customWidth="1"/>
    <col min="10521" max="10522" width="9.140625" style="443"/>
    <col min="10523" max="10523" width="10.42578125" style="443" customWidth="1"/>
    <col min="10524" max="10752" width="9.140625" style="443"/>
    <col min="10753" max="10753" width="3.7109375" style="443" customWidth="1"/>
    <col min="10754" max="10754" width="20.140625" style="443" customWidth="1"/>
    <col min="10755" max="10755" width="22.42578125" style="443" customWidth="1"/>
    <col min="10756" max="10756" width="34.5703125" style="443" customWidth="1"/>
    <col min="10757" max="10757" width="0.7109375" style="443" customWidth="1"/>
    <col min="10758" max="10759" width="17.140625" style="443" customWidth="1"/>
    <col min="10760" max="10760" width="0.7109375" style="443" customWidth="1"/>
    <col min="10761" max="10761" width="16.7109375" style="443" customWidth="1"/>
    <col min="10762" max="10762" width="17.140625" style="443" customWidth="1"/>
    <col min="10763" max="10763" width="0.7109375" style="443" customWidth="1"/>
    <col min="10764" max="10764" width="17.140625" style="443" customWidth="1"/>
    <col min="10765" max="10765" width="0.7109375" style="443" customWidth="1"/>
    <col min="10766" max="10766" width="17.140625" style="443" customWidth="1"/>
    <col min="10767" max="10767" width="3.5703125" style="443" customWidth="1"/>
    <col min="10768" max="10769" width="20" style="443" customWidth="1"/>
    <col min="10770" max="10770" width="1.140625" style="443" customWidth="1"/>
    <col min="10771" max="10771" width="59.5703125" style="443" customWidth="1"/>
    <col min="10772" max="10773" width="12.28515625" style="443" customWidth="1"/>
    <col min="10774" max="10774" width="1.140625" style="443" customWidth="1"/>
    <col min="10775" max="10776" width="12.28515625" style="443" customWidth="1"/>
    <col min="10777" max="10778" width="9.140625" style="443"/>
    <col min="10779" max="10779" width="10.42578125" style="443" customWidth="1"/>
    <col min="10780" max="11008" width="9.140625" style="443"/>
    <col min="11009" max="11009" width="3.7109375" style="443" customWidth="1"/>
    <col min="11010" max="11010" width="20.140625" style="443" customWidth="1"/>
    <col min="11011" max="11011" width="22.42578125" style="443" customWidth="1"/>
    <col min="11012" max="11012" width="34.5703125" style="443" customWidth="1"/>
    <col min="11013" max="11013" width="0.7109375" style="443" customWidth="1"/>
    <col min="11014" max="11015" width="17.140625" style="443" customWidth="1"/>
    <col min="11016" max="11016" width="0.7109375" style="443" customWidth="1"/>
    <col min="11017" max="11017" width="16.7109375" style="443" customWidth="1"/>
    <col min="11018" max="11018" width="17.140625" style="443" customWidth="1"/>
    <col min="11019" max="11019" width="0.7109375" style="443" customWidth="1"/>
    <col min="11020" max="11020" width="17.140625" style="443" customWidth="1"/>
    <col min="11021" max="11021" width="0.7109375" style="443" customWidth="1"/>
    <col min="11022" max="11022" width="17.140625" style="443" customWidth="1"/>
    <col min="11023" max="11023" width="3.5703125" style="443" customWidth="1"/>
    <col min="11024" max="11025" width="20" style="443" customWidth="1"/>
    <col min="11026" max="11026" width="1.140625" style="443" customWidth="1"/>
    <col min="11027" max="11027" width="59.5703125" style="443" customWidth="1"/>
    <col min="11028" max="11029" width="12.28515625" style="443" customWidth="1"/>
    <col min="11030" max="11030" width="1.140625" style="443" customWidth="1"/>
    <col min="11031" max="11032" width="12.28515625" style="443" customWidth="1"/>
    <col min="11033" max="11034" width="9.140625" style="443"/>
    <col min="11035" max="11035" width="10.42578125" style="443" customWidth="1"/>
    <col min="11036" max="11264" width="9.140625" style="443"/>
    <col min="11265" max="11265" width="3.7109375" style="443" customWidth="1"/>
    <col min="11266" max="11266" width="20.140625" style="443" customWidth="1"/>
    <col min="11267" max="11267" width="22.42578125" style="443" customWidth="1"/>
    <col min="11268" max="11268" width="34.5703125" style="443" customWidth="1"/>
    <col min="11269" max="11269" width="0.7109375" style="443" customWidth="1"/>
    <col min="11270" max="11271" width="17.140625" style="443" customWidth="1"/>
    <col min="11272" max="11272" width="0.7109375" style="443" customWidth="1"/>
    <col min="11273" max="11273" width="16.7109375" style="443" customWidth="1"/>
    <col min="11274" max="11274" width="17.140625" style="443" customWidth="1"/>
    <col min="11275" max="11275" width="0.7109375" style="443" customWidth="1"/>
    <col min="11276" max="11276" width="17.140625" style="443" customWidth="1"/>
    <col min="11277" max="11277" width="0.7109375" style="443" customWidth="1"/>
    <col min="11278" max="11278" width="17.140625" style="443" customWidth="1"/>
    <col min="11279" max="11279" width="3.5703125" style="443" customWidth="1"/>
    <col min="11280" max="11281" width="20" style="443" customWidth="1"/>
    <col min="11282" max="11282" width="1.140625" style="443" customWidth="1"/>
    <col min="11283" max="11283" width="59.5703125" style="443" customWidth="1"/>
    <col min="11284" max="11285" width="12.28515625" style="443" customWidth="1"/>
    <col min="11286" max="11286" width="1.140625" style="443" customWidth="1"/>
    <col min="11287" max="11288" width="12.28515625" style="443" customWidth="1"/>
    <col min="11289" max="11290" width="9.140625" style="443"/>
    <col min="11291" max="11291" width="10.42578125" style="443" customWidth="1"/>
    <col min="11292" max="11520" width="9.140625" style="443"/>
    <col min="11521" max="11521" width="3.7109375" style="443" customWidth="1"/>
    <col min="11522" max="11522" width="20.140625" style="443" customWidth="1"/>
    <col min="11523" max="11523" width="22.42578125" style="443" customWidth="1"/>
    <col min="11524" max="11524" width="34.5703125" style="443" customWidth="1"/>
    <col min="11525" max="11525" width="0.7109375" style="443" customWidth="1"/>
    <col min="11526" max="11527" width="17.140625" style="443" customWidth="1"/>
    <col min="11528" max="11528" width="0.7109375" style="443" customWidth="1"/>
    <col min="11529" max="11529" width="16.7109375" style="443" customWidth="1"/>
    <col min="11530" max="11530" width="17.140625" style="443" customWidth="1"/>
    <col min="11531" max="11531" width="0.7109375" style="443" customWidth="1"/>
    <col min="11532" max="11532" width="17.140625" style="443" customWidth="1"/>
    <col min="11533" max="11533" width="0.7109375" style="443" customWidth="1"/>
    <col min="11534" max="11534" width="17.140625" style="443" customWidth="1"/>
    <col min="11535" max="11535" width="3.5703125" style="443" customWidth="1"/>
    <col min="11536" max="11537" width="20" style="443" customWidth="1"/>
    <col min="11538" max="11538" width="1.140625" style="443" customWidth="1"/>
    <col min="11539" max="11539" width="59.5703125" style="443" customWidth="1"/>
    <col min="11540" max="11541" width="12.28515625" style="443" customWidth="1"/>
    <col min="11542" max="11542" width="1.140625" style="443" customWidth="1"/>
    <col min="11543" max="11544" width="12.28515625" style="443" customWidth="1"/>
    <col min="11545" max="11546" width="9.140625" style="443"/>
    <col min="11547" max="11547" width="10.42578125" style="443" customWidth="1"/>
    <col min="11548" max="11776" width="9.140625" style="443"/>
    <col min="11777" max="11777" width="3.7109375" style="443" customWidth="1"/>
    <col min="11778" max="11778" width="20.140625" style="443" customWidth="1"/>
    <col min="11779" max="11779" width="22.42578125" style="443" customWidth="1"/>
    <col min="11780" max="11780" width="34.5703125" style="443" customWidth="1"/>
    <col min="11781" max="11781" width="0.7109375" style="443" customWidth="1"/>
    <col min="11782" max="11783" width="17.140625" style="443" customWidth="1"/>
    <col min="11784" max="11784" width="0.7109375" style="443" customWidth="1"/>
    <col min="11785" max="11785" width="16.7109375" style="443" customWidth="1"/>
    <col min="11786" max="11786" width="17.140625" style="443" customWidth="1"/>
    <col min="11787" max="11787" width="0.7109375" style="443" customWidth="1"/>
    <col min="11788" max="11788" width="17.140625" style="443" customWidth="1"/>
    <col min="11789" max="11789" width="0.7109375" style="443" customWidth="1"/>
    <col min="11790" max="11790" width="17.140625" style="443" customWidth="1"/>
    <col min="11791" max="11791" width="3.5703125" style="443" customWidth="1"/>
    <col min="11792" max="11793" width="20" style="443" customWidth="1"/>
    <col min="11794" max="11794" width="1.140625" style="443" customWidth="1"/>
    <col min="11795" max="11795" width="59.5703125" style="443" customWidth="1"/>
    <col min="11796" max="11797" width="12.28515625" style="443" customWidth="1"/>
    <col min="11798" max="11798" width="1.140625" style="443" customWidth="1"/>
    <col min="11799" max="11800" width="12.28515625" style="443" customWidth="1"/>
    <col min="11801" max="11802" width="9.140625" style="443"/>
    <col min="11803" max="11803" width="10.42578125" style="443" customWidth="1"/>
    <col min="11804" max="12032" width="9.140625" style="443"/>
    <col min="12033" max="12033" width="3.7109375" style="443" customWidth="1"/>
    <col min="12034" max="12034" width="20.140625" style="443" customWidth="1"/>
    <col min="12035" max="12035" width="22.42578125" style="443" customWidth="1"/>
    <col min="12036" max="12036" width="34.5703125" style="443" customWidth="1"/>
    <col min="12037" max="12037" width="0.7109375" style="443" customWidth="1"/>
    <col min="12038" max="12039" width="17.140625" style="443" customWidth="1"/>
    <col min="12040" max="12040" width="0.7109375" style="443" customWidth="1"/>
    <col min="12041" max="12041" width="16.7109375" style="443" customWidth="1"/>
    <col min="12042" max="12042" width="17.140625" style="443" customWidth="1"/>
    <col min="12043" max="12043" width="0.7109375" style="443" customWidth="1"/>
    <col min="12044" max="12044" width="17.140625" style="443" customWidth="1"/>
    <col min="12045" max="12045" width="0.7109375" style="443" customWidth="1"/>
    <col min="12046" max="12046" width="17.140625" style="443" customWidth="1"/>
    <col min="12047" max="12047" width="3.5703125" style="443" customWidth="1"/>
    <col min="12048" max="12049" width="20" style="443" customWidth="1"/>
    <col min="12050" max="12050" width="1.140625" style="443" customWidth="1"/>
    <col min="12051" max="12051" width="59.5703125" style="443" customWidth="1"/>
    <col min="12052" max="12053" width="12.28515625" style="443" customWidth="1"/>
    <col min="12054" max="12054" width="1.140625" style="443" customWidth="1"/>
    <col min="12055" max="12056" width="12.28515625" style="443" customWidth="1"/>
    <col min="12057" max="12058" width="9.140625" style="443"/>
    <col min="12059" max="12059" width="10.42578125" style="443" customWidth="1"/>
    <col min="12060" max="12288" width="9.140625" style="443"/>
    <col min="12289" max="12289" width="3.7109375" style="443" customWidth="1"/>
    <col min="12290" max="12290" width="20.140625" style="443" customWidth="1"/>
    <col min="12291" max="12291" width="22.42578125" style="443" customWidth="1"/>
    <col min="12292" max="12292" width="34.5703125" style="443" customWidth="1"/>
    <col min="12293" max="12293" width="0.7109375" style="443" customWidth="1"/>
    <col min="12294" max="12295" width="17.140625" style="443" customWidth="1"/>
    <col min="12296" max="12296" width="0.7109375" style="443" customWidth="1"/>
    <col min="12297" max="12297" width="16.7109375" style="443" customWidth="1"/>
    <col min="12298" max="12298" width="17.140625" style="443" customWidth="1"/>
    <col min="12299" max="12299" width="0.7109375" style="443" customWidth="1"/>
    <col min="12300" max="12300" width="17.140625" style="443" customWidth="1"/>
    <col min="12301" max="12301" width="0.7109375" style="443" customWidth="1"/>
    <col min="12302" max="12302" width="17.140625" style="443" customWidth="1"/>
    <col min="12303" max="12303" width="3.5703125" style="443" customWidth="1"/>
    <col min="12304" max="12305" width="20" style="443" customWidth="1"/>
    <col min="12306" max="12306" width="1.140625" style="443" customWidth="1"/>
    <col min="12307" max="12307" width="59.5703125" style="443" customWidth="1"/>
    <col min="12308" max="12309" width="12.28515625" style="443" customWidth="1"/>
    <col min="12310" max="12310" width="1.140625" style="443" customWidth="1"/>
    <col min="12311" max="12312" width="12.28515625" style="443" customWidth="1"/>
    <col min="12313" max="12314" width="9.140625" style="443"/>
    <col min="12315" max="12315" width="10.42578125" style="443" customWidth="1"/>
    <col min="12316" max="12544" width="9.140625" style="443"/>
    <col min="12545" max="12545" width="3.7109375" style="443" customWidth="1"/>
    <col min="12546" max="12546" width="20.140625" style="443" customWidth="1"/>
    <col min="12547" max="12547" width="22.42578125" style="443" customWidth="1"/>
    <col min="12548" max="12548" width="34.5703125" style="443" customWidth="1"/>
    <col min="12549" max="12549" width="0.7109375" style="443" customWidth="1"/>
    <col min="12550" max="12551" width="17.140625" style="443" customWidth="1"/>
    <col min="12552" max="12552" width="0.7109375" style="443" customWidth="1"/>
    <col min="12553" max="12553" width="16.7109375" style="443" customWidth="1"/>
    <col min="12554" max="12554" width="17.140625" style="443" customWidth="1"/>
    <col min="12555" max="12555" width="0.7109375" style="443" customWidth="1"/>
    <col min="12556" max="12556" width="17.140625" style="443" customWidth="1"/>
    <col min="12557" max="12557" width="0.7109375" style="443" customWidth="1"/>
    <col min="12558" max="12558" width="17.140625" style="443" customWidth="1"/>
    <col min="12559" max="12559" width="3.5703125" style="443" customWidth="1"/>
    <col min="12560" max="12561" width="20" style="443" customWidth="1"/>
    <col min="12562" max="12562" width="1.140625" style="443" customWidth="1"/>
    <col min="12563" max="12563" width="59.5703125" style="443" customWidth="1"/>
    <col min="12564" max="12565" width="12.28515625" style="443" customWidth="1"/>
    <col min="12566" max="12566" width="1.140625" style="443" customWidth="1"/>
    <col min="12567" max="12568" width="12.28515625" style="443" customWidth="1"/>
    <col min="12569" max="12570" width="9.140625" style="443"/>
    <col min="12571" max="12571" width="10.42578125" style="443" customWidth="1"/>
    <col min="12572" max="12800" width="9.140625" style="443"/>
    <col min="12801" max="12801" width="3.7109375" style="443" customWidth="1"/>
    <col min="12802" max="12802" width="20.140625" style="443" customWidth="1"/>
    <col min="12803" max="12803" width="22.42578125" style="443" customWidth="1"/>
    <col min="12804" max="12804" width="34.5703125" style="443" customWidth="1"/>
    <col min="12805" max="12805" width="0.7109375" style="443" customWidth="1"/>
    <col min="12806" max="12807" width="17.140625" style="443" customWidth="1"/>
    <col min="12808" max="12808" width="0.7109375" style="443" customWidth="1"/>
    <col min="12809" max="12809" width="16.7109375" style="443" customWidth="1"/>
    <col min="12810" max="12810" width="17.140625" style="443" customWidth="1"/>
    <col min="12811" max="12811" width="0.7109375" style="443" customWidth="1"/>
    <col min="12812" max="12812" width="17.140625" style="443" customWidth="1"/>
    <col min="12813" max="12813" width="0.7109375" style="443" customWidth="1"/>
    <col min="12814" max="12814" width="17.140625" style="443" customWidth="1"/>
    <col min="12815" max="12815" width="3.5703125" style="443" customWidth="1"/>
    <col min="12816" max="12817" width="20" style="443" customWidth="1"/>
    <col min="12818" max="12818" width="1.140625" style="443" customWidth="1"/>
    <col min="12819" max="12819" width="59.5703125" style="443" customWidth="1"/>
    <col min="12820" max="12821" width="12.28515625" style="443" customWidth="1"/>
    <col min="12822" max="12822" width="1.140625" style="443" customWidth="1"/>
    <col min="12823" max="12824" width="12.28515625" style="443" customWidth="1"/>
    <col min="12825" max="12826" width="9.140625" style="443"/>
    <col min="12827" max="12827" width="10.42578125" style="443" customWidth="1"/>
    <col min="12828" max="13056" width="9.140625" style="443"/>
    <col min="13057" max="13057" width="3.7109375" style="443" customWidth="1"/>
    <col min="13058" max="13058" width="20.140625" style="443" customWidth="1"/>
    <col min="13059" max="13059" width="22.42578125" style="443" customWidth="1"/>
    <col min="13060" max="13060" width="34.5703125" style="443" customWidth="1"/>
    <col min="13061" max="13061" width="0.7109375" style="443" customWidth="1"/>
    <col min="13062" max="13063" width="17.140625" style="443" customWidth="1"/>
    <col min="13064" max="13064" width="0.7109375" style="443" customWidth="1"/>
    <col min="13065" max="13065" width="16.7109375" style="443" customWidth="1"/>
    <col min="13066" max="13066" width="17.140625" style="443" customWidth="1"/>
    <col min="13067" max="13067" width="0.7109375" style="443" customWidth="1"/>
    <col min="13068" max="13068" width="17.140625" style="443" customWidth="1"/>
    <col min="13069" max="13069" width="0.7109375" style="443" customWidth="1"/>
    <col min="13070" max="13070" width="17.140625" style="443" customWidth="1"/>
    <col min="13071" max="13071" width="3.5703125" style="443" customWidth="1"/>
    <col min="13072" max="13073" width="20" style="443" customWidth="1"/>
    <col min="13074" max="13074" width="1.140625" style="443" customWidth="1"/>
    <col min="13075" max="13075" width="59.5703125" style="443" customWidth="1"/>
    <col min="13076" max="13077" width="12.28515625" style="443" customWidth="1"/>
    <col min="13078" max="13078" width="1.140625" style="443" customWidth="1"/>
    <col min="13079" max="13080" width="12.28515625" style="443" customWidth="1"/>
    <col min="13081" max="13082" width="9.140625" style="443"/>
    <col min="13083" max="13083" width="10.42578125" style="443" customWidth="1"/>
    <col min="13084" max="13312" width="9.140625" style="443"/>
    <col min="13313" max="13313" width="3.7109375" style="443" customWidth="1"/>
    <col min="13314" max="13314" width="20.140625" style="443" customWidth="1"/>
    <col min="13315" max="13315" width="22.42578125" style="443" customWidth="1"/>
    <col min="13316" max="13316" width="34.5703125" style="443" customWidth="1"/>
    <col min="13317" max="13317" width="0.7109375" style="443" customWidth="1"/>
    <col min="13318" max="13319" width="17.140625" style="443" customWidth="1"/>
    <col min="13320" max="13320" width="0.7109375" style="443" customWidth="1"/>
    <col min="13321" max="13321" width="16.7109375" style="443" customWidth="1"/>
    <col min="13322" max="13322" width="17.140625" style="443" customWidth="1"/>
    <col min="13323" max="13323" width="0.7109375" style="443" customWidth="1"/>
    <col min="13324" max="13324" width="17.140625" style="443" customWidth="1"/>
    <col min="13325" max="13325" width="0.7109375" style="443" customWidth="1"/>
    <col min="13326" max="13326" width="17.140625" style="443" customWidth="1"/>
    <col min="13327" max="13327" width="3.5703125" style="443" customWidth="1"/>
    <col min="13328" max="13329" width="20" style="443" customWidth="1"/>
    <col min="13330" max="13330" width="1.140625" style="443" customWidth="1"/>
    <col min="13331" max="13331" width="59.5703125" style="443" customWidth="1"/>
    <col min="13332" max="13333" width="12.28515625" style="443" customWidth="1"/>
    <col min="13334" max="13334" width="1.140625" style="443" customWidth="1"/>
    <col min="13335" max="13336" width="12.28515625" style="443" customWidth="1"/>
    <col min="13337" max="13338" width="9.140625" style="443"/>
    <col min="13339" max="13339" width="10.42578125" style="443" customWidth="1"/>
    <col min="13340" max="13568" width="9.140625" style="443"/>
    <col min="13569" max="13569" width="3.7109375" style="443" customWidth="1"/>
    <col min="13570" max="13570" width="20.140625" style="443" customWidth="1"/>
    <col min="13571" max="13571" width="22.42578125" style="443" customWidth="1"/>
    <col min="13572" max="13572" width="34.5703125" style="443" customWidth="1"/>
    <col min="13573" max="13573" width="0.7109375" style="443" customWidth="1"/>
    <col min="13574" max="13575" width="17.140625" style="443" customWidth="1"/>
    <col min="13576" max="13576" width="0.7109375" style="443" customWidth="1"/>
    <col min="13577" max="13577" width="16.7109375" style="443" customWidth="1"/>
    <col min="13578" max="13578" width="17.140625" style="443" customWidth="1"/>
    <col min="13579" max="13579" width="0.7109375" style="443" customWidth="1"/>
    <col min="13580" max="13580" width="17.140625" style="443" customWidth="1"/>
    <col min="13581" max="13581" width="0.7109375" style="443" customWidth="1"/>
    <col min="13582" max="13582" width="17.140625" style="443" customWidth="1"/>
    <col min="13583" max="13583" width="3.5703125" style="443" customWidth="1"/>
    <col min="13584" max="13585" width="20" style="443" customWidth="1"/>
    <col min="13586" max="13586" width="1.140625" style="443" customWidth="1"/>
    <col min="13587" max="13587" width="59.5703125" style="443" customWidth="1"/>
    <col min="13588" max="13589" width="12.28515625" style="443" customWidth="1"/>
    <col min="13590" max="13590" width="1.140625" style="443" customWidth="1"/>
    <col min="13591" max="13592" width="12.28515625" style="443" customWidth="1"/>
    <col min="13593" max="13594" width="9.140625" style="443"/>
    <col min="13595" max="13595" width="10.42578125" style="443" customWidth="1"/>
    <col min="13596" max="13824" width="9.140625" style="443"/>
    <col min="13825" max="13825" width="3.7109375" style="443" customWidth="1"/>
    <col min="13826" max="13826" width="20.140625" style="443" customWidth="1"/>
    <col min="13827" max="13827" width="22.42578125" style="443" customWidth="1"/>
    <col min="13828" max="13828" width="34.5703125" style="443" customWidth="1"/>
    <col min="13829" max="13829" width="0.7109375" style="443" customWidth="1"/>
    <col min="13830" max="13831" width="17.140625" style="443" customWidth="1"/>
    <col min="13832" max="13832" width="0.7109375" style="443" customWidth="1"/>
    <col min="13833" max="13833" width="16.7109375" style="443" customWidth="1"/>
    <col min="13834" max="13834" width="17.140625" style="443" customWidth="1"/>
    <col min="13835" max="13835" width="0.7109375" style="443" customWidth="1"/>
    <col min="13836" max="13836" width="17.140625" style="443" customWidth="1"/>
    <col min="13837" max="13837" width="0.7109375" style="443" customWidth="1"/>
    <col min="13838" max="13838" width="17.140625" style="443" customWidth="1"/>
    <col min="13839" max="13839" width="3.5703125" style="443" customWidth="1"/>
    <col min="13840" max="13841" width="20" style="443" customWidth="1"/>
    <col min="13842" max="13842" width="1.140625" style="443" customWidth="1"/>
    <col min="13843" max="13843" width="59.5703125" style="443" customWidth="1"/>
    <col min="13844" max="13845" width="12.28515625" style="443" customWidth="1"/>
    <col min="13846" max="13846" width="1.140625" style="443" customWidth="1"/>
    <col min="13847" max="13848" width="12.28515625" style="443" customWidth="1"/>
    <col min="13849" max="13850" width="9.140625" style="443"/>
    <col min="13851" max="13851" width="10.42578125" style="443" customWidth="1"/>
    <col min="13852" max="14080" width="9.140625" style="443"/>
    <col min="14081" max="14081" width="3.7109375" style="443" customWidth="1"/>
    <col min="14082" max="14082" width="20.140625" style="443" customWidth="1"/>
    <col min="14083" max="14083" width="22.42578125" style="443" customWidth="1"/>
    <col min="14084" max="14084" width="34.5703125" style="443" customWidth="1"/>
    <col min="14085" max="14085" width="0.7109375" style="443" customWidth="1"/>
    <col min="14086" max="14087" width="17.140625" style="443" customWidth="1"/>
    <col min="14088" max="14088" width="0.7109375" style="443" customWidth="1"/>
    <col min="14089" max="14089" width="16.7109375" style="443" customWidth="1"/>
    <col min="14090" max="14090" width="17.140625" style="443" customWidth="1"/>
    <col min="14091" max="14091" width="0.7109375" style="443" customWidth="1"/>
    <col min="14092" max="14092" width="17.140625" style="443" customWidth="1"/>
    <col min="14093" max="14093" width="0.7109375" style="443" customWidth="1"/>
    <col min="14094" max="14094" width="17.140625" style="443" customWidth="1"/>
    <col min="14095" max="14095" width="3.5703125" style="443" customWidth="1"/>
    <col min="14096" max="14097" width="20" style="443" customWidth="1"/>
    <col min="14098" max="14098" width="1.140625" style="443" customWidth="1"/>
    <col min="14099" max="14099" width="59.5703125" style="443" customWidth="1"/>
    <col min="14100" max="14101" width="12.28515625" style="443" customWidth="1"/>
    <col min="14102" max="14102" width="1.140625" style="443" customWidth="1"/>
    <col min="14103" max="14104" width="12.28515625" style="443" customWidth="1"/>
    <col min="14105" max="14106" width="9.140625" style="443"/>
    <col min="14107" max="14107" width="10.42578125" style="443" customWidth="1"/>
    <col min="14108" max="14336" width="9.140625" style="443"/>
    <col min="14337" max="14337" width="3.7109375" style="443" customWidth="1"/>
    <col min="14338" max="14338" width="20.140625" style="443" customWidth="1"/>
    <col min="14339" max="14339" width="22.42578125" style="443" customWidth="1"/>
    <col min="14340" max="14340" width="34.5703125" style="443" customWidth="1"/>
    <col min="14341" max="14341" width="0.7109375" style="443" customWidth="1"/>
    <col min="14342" max="14343" width="17.140625" style="443" customWidth="1"/>
    <col min="14344" max="14344" width="0.7109375" style="443" customWidth="1"/>
    <col min="14345" max="14345" width="16.7109375" style="443" customWidth="1"/>
    <col min="14346" max="14346" width="17.140625" style="443" customWidth="1"/>
    <col min="14347" max="14347" width="0.7109375" style="443" customWidth="1"/>
    <col min="14348" max="14348" width="17.140625" style="443" customWidth="1"/>
    <col min="14349" max="14349" width="0.7109375" style="443" customWidth="1"/>
    <col min="14350" max="14350" width="17.140625" style="443" customWidth="1"/>
    <col min="14351" max="14351" width="3.5703125" style="443" customWidth="1"/>
    <col min="14352" max="14353" width="20" style="443" customWidth="1"/>
    <col min="14354" max="14354" width="1.140625" style="443" customWidth="1"/>
    <col min="14355" max="14355" width="59.5703125" style="443" customWidth="1"/>
    <col min="14356" max="14357" width="12.28515625" style="443" customWidth="1"/>
    <col min="14358" max="14358" width="1.140625" style="443" customWidth="1"/>
    <col min="14359" max="14360" width="12.28515625" style="443" customWidth="1"/>
    <col min="14361" max="14362" width="9.140625" style="443"/>
    <col min="14363" max="14363" width="10.42578125" style="443" customWidth="1"/>
    <col min="14364" max="14592" width="9.140625" style="443"/>
    <col min="14593" max="14593" width="3.7109375" style="443" customWidth="1"/>
    <col min="14594" max="14594" width="20.140625" style="443" customWidth="1"/>
    <col min="14595" max="14595" width="22.42578125" style="443" customWidth="1"/>
    <col min="14596" max="14596" width="34.5703125" style="443" customWidth="1"/>
    <col min="14597" max="14597" width="0.7109375" style="443" customWidth="1"/>
    <col min="14598" max="14599" width="17.140625" style="443" customWidth="1"/>
    <col min="14600" max="14600" width="0.7109375" style="443" customWidth="1"/>
    <col min="14601" max="14601" width="16.7109375" style="443" customWidth="1"/>
    <col min="14602" max="14602" width="17.140625" style="443" customWidth="1"/>
    <col min="14603" max="14603" width="0.7109375" style="443" customWidth="1"/>
    <col min="14604" max="14604" width="17.140625" style="443" customWidth="1"/>
    <col min="14605" max="14605" width="0.7109375" style="443" customWidth="1"/>
    <col min="14606" max="14606" width="17.140625" style="443" customWidth="1"/>
    <col min="14607" max="14607" width="3.5703125" style="443" customWidth="1"/>
    <col min="14608" max="14609" width="20" style="443" customWidth="1"/>
    <col min="14610" max="14610" width="1.140625" style="443" customWidth="1"/>
    <col min="14611" max="14611" width="59.5703125" style="443" customWidth="1"/>
    <col min="14612" max="14613" width="12.28515625" style="443" customWidth="1"/>
    <col min="14614" max="14614" width="1.140625" style="443" customWidth="1"/>
    <col min="14615" max="14616" width="12.28515625" style="443" customWidth="1"/>
    <col min="14617" max="14618" width="9.140625" style="443"/>
    <col min="14619" max="14619" width="10.42578125" style="443" customWidth="1"/>
    <col min="14620" max="14848" width="9.140625" style="443"/>
    <col min="14849" max="14849" width="3.7109375" style="443" customWidth="1"/>
    <col min="14850" max="14850" width="20.140625" style="443" customWidth="1"/>
    <col min="14851" max="14851" width="22.42578125" style="443" customWidth="1"/>
    <col min="14852" max="14852" width="34.5703125" style="443" customWidth="1"/>
    <col min="14853" max="14853" width="0.7109375" style="443" customWidth="1"/>
    <col min="14854" max="14855" width="17.140625" style="443" customWidth="1"/>
    <col min="14856" max="14856" width="0.7109375" style="443" customWidth="1"/>
    <col min="14857" max="14857" width="16.7109375" style="443" customWidth="1"/>
    <col min="14858" max="14858" width="17.140625" style="443" customWidth="1"/>
    <col min="14859" max="14859" width="0.7109375" style="443" customWidth="1"/>
    <col min="14860" max="14860" width="17.140625" style="443" customWidth="1"/>
    <col min="14861" max="14861" width="0.7109375" style="443" customWidth="1"/>
    <col min="14862" max="14862" width="17.140625" style="443" customWidth="1"/>
    <col min="14863" max="14863" width="3.5703125" style="443" customWidth="1"/>
    <col min="14864" max="14865" width="20" style="443" customWidth="1"/>
    <col min="14866" max="14866" width="1.140625" style="443" customWidth="1"/>
    <col min="14867" max="14867" width="59.5703125" style="443" customWidth="1"/>
    <col min="14868" max="14869" width="12.28515625" style="443" customWidth="1"/>
    <col min="14870" max="14870" width="1.140625" style="443" customWidth="1"/>
    <col min="14871" max="14872" width="12.28515625" style="443" customWidth="1"/>
    <col min="14873" max="14874" width="9.140625" style="443"/>
    <col min="14875" max="14875" width="10.42578125" style="443" customWidth="1"/>
    <col min="14876" max="15104" width="9.140625" style="443"/>
    <col min="15105" max="15105" width="3.7109375" style="443" customWidth="1"/>
    <col min="15106" max="15106" width="20.140625" style="443" customWidth="1"/>
    <col min="15107" max="15107" width="22.42578125" style="443" customWidth="1"/>
    <col min="15108" max="15108" width="34.5703125" style="443" customWidth="1"/>
    <col min="15109" max="15109" width="0.7109375" style="443" customWidth="1"/>
    <col min="15110" max="15111" width="17.140625" style="443" customWidth="1"/>
    <col min="15112" max="15112" width="0.7109375" style="443" customWidth="1"/>
    <col min="15113" max="15113" width="16.7109375" style="443" customWidth="1"/>
    <col min="15114" max="15114" width="17.140625" style="443" customWidth="1"/>
    <col min="15115" max="15115" width="0.7109375" style="443" customWidth="1"/>
    <col min="15116" max="15116" width="17.140625" style="443" customWidth="1"/>
    <col min="15117" max="15117" width="0.7109375" style="443" customWidth="1"/>
    <col min="15118" max="15118" width="17.140625" style="443" customWidth="1"/>
    <col min="15119" max="15119" width="3.5703125" style="443" customWidth="1"/>
    <col min="15120" max="15121" width="20" style="443" customWidth="1"/>
    <col min="15122" max="15122" width="1.140625" style="443" customWidth="1"/>
    <col min="15123" max="15123" width="59.5703125" style="443" customWidth="1"/>
    <col min="15124" max="15125" width="12.28515625" style="443" customWidth="1"/>
    <col min="15126" max="15126" width="1.140625" style="443" customWidth="1"/>
    <col min="15127" max="15128" width="12.28515625" style="443" customWidth="1"/>
    <col min="15129" max="15130" width="9.140625" style="443"/>
    <col min="15131" max="15131" width="10.42578125" style="443" customWidth="1"/>
    <col min="15132" max="15360" width="9.140625" style="443"/>
    <col min="15361" max="15361" width="3.7109375" style="443" customWidth="1"/>
    <col min="15362" max="15362" width="20.140625" style="443" customWidth="1"/>
    <col min="15363" max="15363" width="22.42578125" style="443" customWidth="1"/>
    <col min="15364" max="15364" width="34.5703125" style="443" customWidth="1"/>
    <col min="15365" max="15365" width="0.7109375" style="443" customWidth="1"/>
    <col min="15366" max="15367" width="17.140625" style="443" customWidth="1"/>
    <col min="15368" max="15368" width="0.7109375" style="443" customWidth="1"/>
    <col min="15369" max="15369" width="16.7109375" style="443" customWidth="1"/>
    <col min="15370" max="15370" width="17.140625" style="443" customWidth="1"/>
    <col min="15371" max="15371" width="0.7109375" style="443" customWidth="1"/>
    <col min="15372" max="15372" width="17.140625" style="443" customWidth="1"/>
    <col min="15373" max="15373" width="0.7109375" style="443" customWidth="1"/>
    <col min="15374" max="15374" width="17.140625" style="443" customWidth="1"/>
    <col min="15375" max="15375" width="3.5703125" style="443" customWidth="1"/>
    <col min="15376" max="15377" width="20" style="443" customWidth="1"/>
    <col min="15378" max="15378" width="1.140625" style="443" customWidth="1"/>
    <col min="15379" max="15379" width="59.5703125" style="443" customWidth="1"/>
    <col min="15380" max="15381" width="12.28515625" style="443" customWidth="1"/>
    <col min="15382" max="15382" width="1.140625" style="443" customWidth="1"/>
    <col min="15383" max="15384" width="12.28515625" style="443" customWidth="1"/>
    <col min="15385" max="15386" width="9.140625" style="443"/>
    <col min="15387" max="15387" width="10.42578125" style="443" customWidth="1"/>
    <col min="15388" max="15616" width="9.140625" style="443"/>
    <col min="15617" max="15617" width="3.7109375" style="443" customWidth="1"/>
    <col min="15618" max="15618" width="20.140625" style="443" customWidth="1"/>
    <col min="15619" max="15619" width="22.42578125" style="443" customWidth="1"/>
    <col min="15620" max="15620" width="34.5703125" style="443" customWidth="1"/>
    <col min="15621" max="15621" width="0.7109375" style="443" customWidth="1"/>
    <col min="15622" max="15623" width="17.140625" style="443" customWidth="1"/>
    <col min="15624" max="15624" width="0.7109375" style="443" customWidth="1"/>
    <col min="15625" max="15625" width="16.7109375" style="443" customWidth="1"/>
    <col min="15626" max="15626" width="17.140625" style="443" customWidth="1"/>
    <col min="15627" max="15627" width="0.7109375" style="443" customWidth="1"/>
    <col min="15628" max="15628" width="17.140625" style="443" customWidth="1"/>
    <col min="15629" max="15629" width="0.7109375" style="443" customWidth="1"/>
    <col min="15630" max="15630" width="17.140625" style="443" customWidth="1"/>
    <col min="15631" max="15631" width="3.5703125" style="443" customWidth="1"/>
    <col min="15632" max="15633" width="20" style="443" customWidth="1"/>
    <col min="15634" max="15634" width="1.140625" style="443" customWidth="1"/>
    <col min="15635" max="15635" width="59.5703125" style="443" customWidth="1"/>
    <col min="15636" max="15637" width="12.28515625" style="443" customWidth="1"/>
    <col min="15638" max="15638" width="1.140625" style="443" customWidth="1"/>
    <col min="15639" max="15640" width="12.28515625" style="443" customWidth="1"/>
    <col min="15641" max="15642" width="9.140625" style="443"/>
    <col min="15643" max="15643" width="10.42578125" style="443" customWidth="1"/>
    <col min="15644" max="15872" width="9.140625" style="443"/>
    <col min="15873" max="15873" width="3.7109375" style="443" customWidth="1"/>
    <col min="15874" max="15874" width="20.140625" style="443" customWidth="1"/>
    <col min="15875" max="15875" width="22.42578125" style="443" customWidth="1"/>
    <col min="15876" max="15876" width="34.5703125" style="443" customWidth="1"/>
    <col min="15877" max="15877" width="0.7109375" style="443" customWidth="1"/>
    <col min="15878" max="15879" width="17.140625" style="443" customWidth="1"/>
    <col min="15880" max="15880" width="0.7109375" style="443" customWidth="1"/>
    <col min="15881" max="15881" width="16.7109375" style="443" customWidth="1"/>
    <col min="15882" max="15882" width="17.140625" style="443" customWidth="1"/>
    <col min="15883" max="15883" width="0.7109375" style="443" customWidth="1"/>
    <col min="15884" max="15884" width="17.140625" style="443" customWidth="1"/>
    <col min="15885" max="15885" width="0.7109375" style="443" customWidth="1"/>
    <col min="15886" max="15886" width="17.140625" style="443" customWidth="1"/>
    <col min="15887" max="15887" width="3.5703125" style="443" customWidth="1"/>
    <col min="15888" max="15889" width="20" style="443" customWidth="1"/>
    <col min="15890" max="15890" width="1.140625" style="443" customWidth="1"/>
    <col min="15891" max="15891" width="59.5703125" style="443" customWidth="1"/>
    <col min="15892" max="15893" width="12.28515625" style="443" customWidth="1"/>
    <col min="15894" max="15894" width="1.140625" style="443" customWidth="1"/>
    <col min="15895" max="15896" width="12.28515625" style="443" customWidth="1"/>
    <col min="15897" max="15898" width="9.140625" style="443"/>
    <col min="15899" max="15899" width="10.42578125" style="443" customWidth="1"/>
    <col min="15900" max="16128" width="9.140625" style="443"/>
    <col min="16129" max="16129" width="3.7109375" style="443" customWidth="1"/>
    <col min="16130" max="16130" width="20.140625" style="443" customWidth="1"/>
    <col min="16131" max="16131" width="22.42578125" style="443" customWidth="1"/>
    <col min="16132" max="16132" width="34.5703125" style="443" customWidth="1"/>
    <col min="16133" max="16133" width="0.7109375" style="443" customWidth="1"/>
    <col min="16134" max="16135" width="17.140625" style="443" customWidth="1"/>
    <col min="16136" max="16136" width="0.7109375" style="443" customWidth="1"/>
    <col min="16137" max="16137" width="16.7109375" style="443" customWidth="1"/>
    <col min="16138" max="16138" width="17.140625" style="443" customWidth="1"/>
    <col min="16139" max="16139" width="0.7109375" style="443" customWidth="1"/>
    <col min="16140" max="16140" width="17.140625" style="443" customWidth="1"/>
    <col min="16141" max="16141" width="0.7109375" style="443" customWidth="1"/>
    <col min="16142" max="16142" width="17.140625" style="443" customWidth="1"/>
    <col min="16143" max="16143" width="3.5703125" style="443" customWidth="1"/>
    <col min="16144" max="16145" width="20" style="443" customWidth="1"/>
    <col min="16146" max="16146" width="1.140625" style="443" customWidth="1"/>
    <col min="16147" max="16147" width="59.5703125" style="443" customWidth="1"/>
    <col min="16148" max="16149" width="12.28515625" style="443" customWidth="1"/>
    <col min="16150" max="16150" width="1.140625" style="443" customWidth="1"/>
    <col min="16151" max="16152" width="12.28515625" style="443" customWidth="1"/>
    <col min="16153" max="16154" width="9.140625" style="443"/>
    <col min="16155" max="16155" width="10.42578125" style="443" customWidth="1"/>
    <col min="16156" max="16384" width="9.140625" style="443"/>
  </cols>
  <sheetData>
    <row r="1" spans="1:27" s="13" customFormat="1" ht="15.75" customHeight="1">
      <c r="A1" s="1"/>
      <c r="B1" s="2" t="s">
        <v>0</v>
      </c>
      <c r="C1" s="2"/>
      <c r="D1" s="2"/>
      <c r="E1" s="3"/>
      <c r="F1" s="4" t="s">
        <v>1</v>
      </c>
      <c r="G1" s="5" t="s">
        <v>2</v>
      </c>
      <c r="H1" s="3"/>
      <c r="I1" s="6" t="s">
        <v>3</v>
      </c>
      <c r="J1" s="6"/>
      <c r="K1" s="3"/>
      <c r="L1" s="7" t="s">
        <v>4</v>
      </c>
      <c r="M1" s="3"/>
      <c r="N1" s="8"/>
      <c r="O1" s="3"/>
      <c r="P1" s="9" t="s">
        <v>5</v>
      </c>
      <c r="Q1" s="10"/>
      <c r="R1" s="11"/>
      <c r="S1" s="1"/>
      <c r="T1" s="1"/>
      <c r="U1" s="1"/>
      <c r="V1" s="1"/>
      <c r="W1" s="12"/>
      <c r="X1" s="12"/>
      <c r="Y1" s="12"/>
      <c r="Z1" s="12"/>
      <c r="AA1" s="12"/>
    </row>
    <row r="2" spans="1:27" s="32" customFormat="1" ht="20.25" customHeight="1">
      <c r="A2" s="1"/>
      <c r="B2" s="14" t="str">
        <f>+[1]OTCHET!B9</f>
        <v>НАЦИОНАЛНА ЗДРАВНООСИГУРИТЕЛНА КАСА</v>
      </c>
      <c r="C2" s="15"/>
      <c r="D2" s="16"/>
      <c r="E2" s="17"/>
      <c r="F2" s="18">
        <f>+[1]OTCHET!H9</f>
        <v>121858220</v>
      </c>
      <c r="G2" s="19" t="str">
        <f>+[1]OTCHET!F12</f>
        <v>5600</v>
      </c>
      <c r="H2" s="20"/>
      <c r="I2" s="21">
        <f>+[1]OTCHET!H607</f>
        <v>0</v>
      </c>
      <c r="J2" s="22"/>
      <c r="K2" s="8"/>
      <c r="L2" s="23" t="str">
        <f>+[1]OTCHET!H605</f>
        <v>zvaleva@nhif.bg</v>
      </c>
      <c r="M2" s="24"/>
      <c r="N2" s="25"/>
      <c r="O2" s="26"/>
      <c r="P2" s="27">
        <f>+[1]OTCHET!E15</f>
        <v>96</v>
      </c>
      <c r="Q2" s="28" t="str">
        <f>+[1]OTCHET!F15</f>
        <v>СЕС - ДЕС</v>
      </c>
      <c r="R2" s="29"/>
      <c r="S2" s="1" t="s">
        <v>6</v>
      </c>
      <c r="T2" s="30">
        <f>+[1]OTCHET!I9</f>
        <v>0</v>
      </c>
      <c r="U2" s="31"/>
      <c r="V2" s="26"/>
      <c r="W2" s="12"/>
      <c r="X2" s="12"/>
      <c r="Y2" s="12"/>
      <c r="Z2" s="12"/>
      <c r="AA2" s="12"/>
    </row>
    <row r="3" spans="1:27" s="32" customFormat="1" ht="4.5" customHeight="1">
      <c r="A3" s="1"/>
      <c r="B3" s="33"/>
      <c r="C3" s="33"/>
      <c r="D3" s="33"/>
      <c r="E3" s="17"/>
      <c r="F3" s="34"/>
      <c r="G3" s="26"/>
      <c r="H3" s="20"/>
      <c r="I3" s="26"/>
      <c r="J3" s="26"/>
      <c r="K3" s="20"/>
      <c r="L3" s="8"/>
      <c r="M3" s="3"/>
      <c r="N3" s="8"/>
      <c r="O3" s="26"/>
      <c r="P3" s="35"/>
      <c r="Q3" s="29"/>
      <c r="R3" s="29"/>
      <c r="S3" s="1"/>
      <c r="T3" s="1"/>
      <c r="U3" s="1"/>
      <c r="V3" s="26"/>
      <c r="W3" s="12"/>
      <c r="X3" s="12"/>
      <c r="Y3" s="12"/>
      <c r="Z3" s="12"/>
      <c r="AA3" s="12"/>
    </row>
    <row r="4" spans="1:27" s="32" customFormat="1" ht="18.75" customHeight="1">
      <c r="A4" s="1"/>
      <c r="B4" s="36" t="s">
        <v>7</v>
      </c>
      <c r="C4" s="36"/>
      <c r="D4" s="36"/>
      <c r="E4" s="37"/>
      <c r="F4" s="36"/>
      <c r="G4" s="38"/>
      <c r="H4" s="38"/>
      <c r="I4" s="38"/>
      <c r="J4" s="38" t="s">
        <v>8</v>
      </c>
      <c r="K4" s="20"/>
      <c r="L4" s="39">
        <f>+Q4</f>
        <v>2021</v>
      </c>
      <c r="M4" s="40"/>
      <c r="N4" s="40"/>
      <c r="O4" s="26"/>
      <c r="P4" s="41" t="s">
        <v>8</v>
      </c>
      <c r="Q4" s="39">
        <f>+[1]OTCHET!C3</f>
        <v>2021</v>
      </c>
      <c r="R4" s="29"/>
      <c r="S4" s="42" t="s">
        <v>9</v>
      </c>
      <c r="T4" s="42"/>
      <c r="U4" s="42"/>
      <c r="V4" s="1"/>
      <c r="W4" s="12"/>
      <c r="X4" s="12"/>
      <c r="Y4" s="12"/>
      <c r="Z4" s="12"/>
      <c r="AA4" s="12"/>
    </row>
    <row r="5" spans="1:27" s="32" customFormat="1" ht="2.25" customHeight="1">
      <c r="A5" s="20"/>
      <c r="B5" s="43"/>
      <c r="C5" s="43"/>
      <c r="D5" s="43"/>
      <c r="E5" s="43"/>
      <c r="F5" s="43"/>
      <c r="G5" s="44"/>
      <c r="H5" s="43"/>
      <c r="I5" s="44"/>
      <c r="J5" s="45"/>
      <c r="K5" s="20"/>
      <c r="L5" s="26"/>
      <c r="M5" s="26"/>
      <c r="N5" s="20"/>
      <c r="O5" s="26"/>
      <c r="P5" s="26"/>
      <c r="Q5" s="46"/>
      <c r="R5" s="29"/>
      <c r="S5" s="1"/>
      <c r="T5" s="1"/>
      <c r="U5" s="1"/>
      <c r="V5" s="1"/>
      <c r="W5" s="12"/>
      <c r="X5" s="12"/>
      <c r="Y5" s="12"/>
      <c r="Z5" s="12"/>
      <c r="AA5" s="12"/>
    </row>
    <row r="6" spans="1:27" s="13" customFormat="1" ht="17.25" customHeight="1">
      <c r="A6" s="1"/>
      <c r="B6" s="36" t="s">
        <v>10</v>
      </c>
      <c r="C6" s="36"/>
      <c r="D6" s="36"/>
      <c r="E6" s="37"/>
      <c r="F6" s="47"/>
      <c r="G6" s="47"/>
      <c r="H6" s="37"/>
      <c r="I6" s="47"/>
      <c r="J6" s="48"/>
      <c r="K6" s="17"/>
      <c r="L6" s="49">
        <f>[1]OTCHET!F9</f>
        <v>44377</v>
      </c>
      <c r="M6" s="17"/>
      <c r="N6" s="50" t="s">
        <v>11</v>
      </c>
      <c r="O6" s="3"/>
      <c r="P6" s="51">
        <f>[1]OTCHET!F9</f>
        <v>44377</v>
      </c>
      <c r="Q6" s="50" t="s">
        <v>11</v>
      </c>
      <c r="R6" s="52"/>
      <c r="S6" s="53">
        <f>+Q4</f>
        <v>2021</v>
      </c>
      <c r="T6" s="53"/>
      <c r="U6" s="53"/>
      <c r="V6" s="1"/>
      <c r="W6" s="12"/>
      <c r="X6" s="12"/>
      <c r="Y6" s="12"/>
      <c r="Z6" s="12"/>
      <c r="AA6" s="12"/>
    </row>
    <row r="7" spans="1:27" s="13" customFormat="1" ht="4.5" customHeight="1" thickBot="1">
      <c r="A7" s="1"/>
      <c r="B7" s="54"/>
      <c r="C7" s="54"/>
      <c r="D7" s="54"/>
      <c r="E7" s="17"/>
      <c r="F7" s="55"/>
      <c r="G7" s="55"/>
      <c r="H7" s="17"/>
      <c r="I7" s="55"/>
      <c r="J7" s="55"/>
      <c r="K7" s="17"/>
      <c r="L7" s="55"/>
      <c r="M7" s="17"/>
      <c r="N7" s="55"/>
      <c r="O7" s="56"/>
      <c r="P7" s="57"/>
      <c r="Q7" s="57"/>
      <c r="R7" s="52"/>
      <c r="S7" s="58"/>
      <c r="T7" s="58"/>
      <c r="U7" s="58"/>
      <c r="V7" s="3"/>
      <c r="W7" s="12"/>
      <c r="X7" s="12"/>
      <c r="Y7" s="12"/>
      <c r="Z7" s="12"/>
    </row>
    <row r="8" spans="1:27" s="13" customFormat="1" ht="57" customHeight="1">
      <c r="A8" s="1"/>
      <c r="B8" s="59"/>
      <c r="C8" s="60"/>
      <c r="D8" s="61"/>
      <c r="E8" s="17"/>
      <c r="F8" s="62" t="s">
        <v>12</v>
      </c>
      <c r="G8" s="63" t="s">
        <v>13</v>
      </c>
      <c r="H8" s="17"/>
      <c r="I8" s="64" t="s">
        <v>14</v>
      </c>
      <c r="J8" s="65" t="s">
        <v>15</v>
      </c>
      <c r="K8" s="17"/>
      <c r="L8" s="66" t="s">
        <v>16</v>
      </c>
      <c r="M8" s="17"/>
      <c r="N8" s="67" t="s">
        <v>17</v>
      </c>
      <c r="O8" s="68"/>
      <c r="P8" s="69" t="s">
        <v>18</v>
      </c>
      <c r="Q8" s="70" t="s">
        <v>19</v>
      </c>
      <c r="R8" s="52"/>
      <c r="S8" s="71" t="s">
        <v>20</v>
      </c>
      <c r="T8" s="72"/>
      <c r="U8" s="73"/>
      <c r="V8" s="3"/>
      <c r="W8" s="12"/>
      <c r="X8" s="12"/>
      <c r="Y8" s="12"/>
      <c r="Z8" s="12"/>
    </row>
    <row r="9" spans="1:27" s="13" customFormat="1" ht="18" customHeight="1" thickBot="1">
      <c r="A9" s="1"/>
      <c r="B9" s="74" t="s">
        <v>21</v>
      </c>
      <c r="C9" s="75"/>
      <c r="D9" s="76"/>
      <c r="E9" s="17"/>
      <c r="F9" s="77">
        <f>+L4</f>
        <v>2021</v>
      </c>
      <c r="G9" s="78">
        <f>+L6</f>
        <v>44377</v>
      </c>
      <c r="H9" s="17"/>
      <c r="I9" s="79">
        <f>+L4</f>
        <v>2021</v>
      </c>
      <c r="J9" s="80">
        <f>+L6</f>
        <v>44377</v>
      </c>
      <c r="K9" s="81"/>
      <c r="L9" s="82">
        <f>+L6</f>
        <v>44377</v>
      </c>
      <c r="M9" s="81"/>
      <c r="N9" s="83">
        <f>+L6</f>
        <v>44377</v>
      </c>
      <c r="O9" s="84"/>
      <c r="P9" s="85">
        <f>+L4</f>
        <v>2021</v>
      </c>
      <c r="Q9" s="86">
        <f>[1]OTCHET!F9</f>
        <v>44377</v>
      </c>
      <c r="R9" s="52"/>
      <c r="S9" s="87" t="s">
        <v>22</v>
      </c>
      <c r="T9" s="88"/>
      <c r="U9" s="89"/>
      <c r="V9" s="90"/>
      <c r="W9" s="12"/>
      <c r="X9" s="12"/>
      <c r="Y9" s="12"/>
      <c r="Z9" s="12"/>
    </row>
    <row r="10" spans="1:27" s="13" customFormat="1" ht="15.75">
      <c r="A10" s="1"/>
      <c r="B10" s="91" t="s">
        <v>23</v>
      </c>
      <c r="C10" s="92"/>
      <c r="D10" s="93"/>
      <c r="E10" s="17"/>
      <c r="F10" s="94" t="s">
        <v>24</v>
      </c>
      <c r="G10" s="95" t="s">
        <v>25</v>
      </c>
      <c r="H10" s="17"/>
      <c r="I10" s="94" t="s">
        <v>26</v>
      </c>
      <c r="J10" s="95" t="s">
        <v>27</v>
      </c>
      <c r="K10" s="17"/>
      <c r="L10" s="95" t="s">
        <v>28</v>
      </c>
      <c r="M10" s="17"/>
      <c r="N10" s="96" t="s">
        <v>29</v>
      </c>
      <c r="O10" s="97"/>
      <c r="P10" s="98" t="s">
        <v>24</v>
      </c>
      <c r="Q10" s="99" t="s">
        <v>25</v>
      </c>
      <c r="R10" s="52"/>
      <c r="S10" s="100"/>
      <c r="T10" s="101"/>
      <c r="U10" s="102"/>
      <c r="V10" s="90"/>
      <c r="W10" s="12"/>
      <c r="X10" s="12"/>
      <c r="Y10" s="12"/>
      <c r="Z10" s="12"/>
    </row>
    <row r="11" spans="1:27" s="13" customFormat="1" ht="15.75">
      <c r="A11" s="103"/>
      <c r="B11" s="104" t="s">
        <v>30</v>
      </c>
      <c r="C11" s="105"/>
      <c r="D11" s="106"/>
      <c r="E11" s="17"/>
      <c r="F11" s="107"/>
      <c r="G11" s="108"/>
      <c r="H11" s="17"/>
      <c r="I11" s="107"/>
      <c r="J11" s="107"/>
      <c r="K11" s="109"/>
      <c r="L11" s="107"/>
      <c r="M11" s="109"/>
      <c r="N11" s="110"/>
      <c r="O11" s="111"/>
      <c r="P11" s="107"/>
      <c r="Q11" s="107"/>
      <c r="R11" s="52"/>
      <c r="S11" s="104" t="s">
        <v>30</v>
      </c>
      <c r="T11" s="105"/>
      <c r="U11" s="106"/>
      <c r="V11" s="90"/>
      <c r="W11" s="12"/>
      <c r="X11" s="12"/>
      <c r="Y11" s="12"/>
      <c r="Z11" s="12"/>
    </row>
    <row r="12" spans="1:27" s="13" customFormat="1" ht="15.75">
      <c r="A12" s="103"/>
      <c r="B12" s="112" t="s">
        <v>31</v>
      </c>
      <c r="C12" s="113"/>
      <c r="D12" s="114"/>
      <c r="E12" s="17"/>
      <c r="F12" s="115"/>
      <c r="G12" s="116"/>
      <c r="H12" s="17"/>
      <c r="I12" s="115"/>
      <c r="J12" s="115"/>
      <c r="K12" s="109"/>
      <c r="L12" s="115"/>
      <c r="M12" s="109"/>
      <c r="N12" s="117"/>
      <c r="O12" s="111"/>
      <c r="P12" s="115"/>
      <c r="Q12" s="115"/>
      <c r="R12" s="52"/>
      <c r="S12" s="112" t="s">
        <v>31</v>
      </c>
      <c r="T12" s="113"/>
      <c r="U12" s="114"/>
      <c r="V12" s="90"/>
      <c r="W12" s="12"/>
      <c r="X12" s="12"/>
      <c r="Y12" s="12"/>
      <c r="Z12" s="12"/>
    </row>
    <row r="13" spans="1:27" s="13" customFormat="1" ht="15.75">
      <c r="A13" s="103"/>
      <c r="B13" s="118" t="s">
        <v>32</v>
      </c>
      <c r="C13" s="119"/>
      <c r="D13" s="120"/>
      <c r="E13" s="17"/>
      <c r="F13" s="121">
        <f>+IF($P$2=0,$P13,0)</f>
        <v>0</v>
      </c>
      <c r="G13" s="122">
        <f>+IF($P$2=0,$Q13,0)</f>
        <v>0</v>
      </c>
      <c r="H13" s="17"/>
      <c r="I13" s="121">
        <f>+IF(OR($P$2=98,$P$2=42,$P$2=96,$P$2=97),$P13,0)</f>
        <v>0</v>
      </c>
      <c r="J13" s="122">
        <f>+IF(OR($P$2=98,$P$2=42,$P$2=96,$P$2=97),$Q13,0)</f>
        <v>0</v>
      </c>
      <c r="K13" s="109"/>
      <c r="L13" s="122">
        <f>+IF($P$2=33,$Q13,0)</f>
        <v>0</v>
      </c>
      <c r="M13" s="109"/>
      <c r="N13" s="123">
        <f>+ROUND(+G13+J13+L13,0)</f>
        <v>0</v>
      </c>
      <c r="O13" s="111"/>
      <c r="P13" s="124">
        <f>+ROUND([1]OTCHET!E22+[1]OTCHET!E28+[1]OTCHET!E33+[1]OTCHET!E39+[1]OTCHET!E47+[1]OTCHET!E52+[1]OTCHET!E58+[1]OTCHET!E61+[1]OTCHET!E64+[1]OTCHET!E65+[1]OTCHET!E72+[1]OTCHET!E73,0)</f>
        <v>0</v>
      </c>
      <c r="Q13" s="125">
        <f>+ROUND([1]OTCHET!F22+[1]OTCHET!F28+[1]OTCHET!F33+[1]OTCHET!F39+[1]OTCHET!F47+[1]OTCHET!F52+[1]OTCHET!F58+[1]OTCHET!F61+[1]OTCHET!F64+[1]OTCHET!F65+[1]OTCHET!F72+[1]OTCHET!F73,0)</f>
        <v>0</v>
      </c>
      <c r="R13" s="52"/>
      <c r="S13" s="126" t="s">
        <v>33</v>
      </c>
      <c r="T13" s="127"/>
      <c r="U13" s="128"/>
      <c r="V13" s="90"/>
      <c r="W13" s="12"/>
      <c r="X13" s="12"/>
      <c r="Y13" s="12"/>
      <c r="Z13" s="12"/>
    </row>
    <row r="14" spans="1:27" s="13" customFormat="1" ht="15.75">
      <c r="A14" s="103"/>
      <c r="B14" s="129" t="s">
        <v>34</v>
      </c>
      <c r="C14" s="130"/>
      <c r="D14" s="131"/>
      <c r="E14" s="17"/>
      <c r="F14" s="132">
        <f t="shared" ref="F14:F22" si="0">+IF($P$2=0,$P14,0)</f>
        <v>0</v>
      </c>
      <c r="G14" s="133">
        <f t="shared" ref="G14:G22" si="1">+IF($P$2=0,$Q14,0)</f>
        <v>0</v>
      </c>
      <c r="H14" s="17"/>
      <c r="I14" s="132">
        <f t="shared" ref="I14:I22" si="2">+IF(OR($P$2=98,$P$2=42,$P$2=96,$P$2=97),$P14,0)</f>
        <v>0</v>
      </c>
      <c r="J14" s="133">
        <f t="shared" ref="J14:J22" si="3">+IF(OR($P$2=98,$P$2=42,$P$2=96,$P$2=97),$Q14,0)</f>
        <v>0</v>
      </c>
      <c r="K14" s="109"/>
      <c r="L14" s="133">
        <f t="shared" ref="L14:L22" si="4">+IF($P$2=33,$Q14,0)</f>
        <v>0</v>
      </c>
      <c r="M14" s="109"/>
      <c r="N14" s="134">
        <f t="shared" ref="N14:N22" si="5">+ROUND(+G14+J14+L14,0)</f>
        <v>0</v>
      </c>
      <c r="O14" s="111"/>
      <c r="P14" s="132">
        <f>+ROUND(+[1]OTCHET!E90+[1]OTCHET!E93+[1]OTCHET!E94+[1]OTCHET!E115+[1]OTCHET!E116,0)</f>
        <v>0</v>
      </c>
      <c r="Q14" s="133">
        <f>+ROUND(+[1]OTCHET!F90+[1]OTCHET!F93+[1]OTCHET!F94+[1]OTCHET!F115+[1]OTCHET!F116,0)</f>
        <v>0</v>
      </c>
      <c r="R14" s="52"/>
      <c r="S14" s="135" t="s">
        <v>35</v>
      </c>
      <c r="T14" s="136"/>
      <c r="U14" s="137"/>
      <c r="V14" s="90"/>
      <c r="W14" s="12"/>
      <c r="X14" s="12"/>
      <c r="Y14" s="12"/>
      <c r="Z14" s="12"/>
    </row>
    <row r="15" spans="1:27" s="13" customFormat="1" ht="15.75">
      <c r="A15" s="103"/>
      <c r="B15" s="138" t="s">
        <v>36</v>
      </c>
      <c r="C15" s="139"/>
      <c r="D15" s="140"/>
      <c r="E15" s="17"/>
      <c r="F15" s="141">
        <f t="shared" si="0"/>
        <v>0</v>
      </c>
      <c r="G15" s="142">
        <f t="shared" si="1"/>
        <v>0</v>
      </c>
      <c r="H15" s="17"/>
      <c r="I15" s="141">
        <f t="shared" si="2"/>
        <v>0</v>
      </c>
      <c r="J15" s="142">
        <f t="shared" si="3"/>
        <v>0</v>
      </c>
      <c r="K15" s="109"/>
      <c r="L15" s="142">
        <f t="shared" si="4"/>
        <v>0</v>
      </c>
      <c r="M15" s="109"/>
      <c r="N15" s="143">
        <f t="shared" si="5"/>
        <v>0</v>
      </c>
      <c r="O15" s="111"/>
      <c r="P15" s="141">
        <f>+ROUND(+[1]OTCHET!E115+[1]OTCHET!E116,0)</f>
        <v>0</v>
      </c>
      <c r="Q15" s="142">
        <f>+[1]OTCHET!F115+[1]OTCHET!F116</f>
        <v>0</v>
      </c>
      <c r="R15" s="52"/>
      <c r="S15" s="144" t="s">
        <v>37</v>
      </c>
      <c r="T15" s="145"/>
      <c r="U15" s="146"/>
      <c r="V15" s="90"/>
      <c r="W15" s="12"/>
      <c r="X15" s="12"/>
      <c r="Y15" s="12"/>
      <c r="Z15" s="12"/>
    </row>
    <row r="16" spans="1:27" s="13" customFormat="1" ht="15.75">
      <c r="A16" s="103"/>
      <c r="B16" s="118" t="s">
        <v>38</v>
      </c>
      <c r="C16" s="119"/>
      <c r="D16" s="120"/>
      <c r="E16" s="17"/>
      <c r="F16" s="147">
        <f t="shared" si="0"/>
        <v>0</v>
      </c>
      <c r="G16" s="148">
        <f t="shared" si="1"/>
        <v>0</v>
      </c>
      <c r="H16" s="17"/>
      <c r="I16" s="147">
        <f t="shared" si="2"/>
        <v>0</v>
      </c>
      <c r="J16" s="148">
        <f t="shared" si="3"/>
        <v>0</v>
      </c>
      <c r="K16" s="109"/>
      <c r="L16" s="148">
        <f t="shared" si="4"/>
        <v>0</v>
      </c>
      <c r="M16" s="109"/>
      <c r="N16" s="134">
        <f t="shared" si="5"/>
        <v>0</v>
      </c>
      <c r="O16" s="111"/>
      <c r="P16" s="147">
        <f>+ROUND(+[1]OTCHET!E110+[1]OTCHET!E111,0)</f>
        <v>0</v>
      </c>
      <c r="Q16" s="148">
        <f>+ROUND(+[1]OTCHET!F110+[1]OTCHET!F111,0)</f>
        <v>0</v>
      </c>
      <c r="R16" s="52"/>
      <c r="S16" s="126" t="s">
        <v>39</v>
      </c>
      <c r="T16" s="127"/>
      <c r="U16" s="128"/>
      <c r="V16" s="90"/>
      <c r="W16" s="12"/>
      <c r="X16" s="12"/>
      <c r="Y16" s="12"/>
      <c r="Z16" s="12"/>
    </row>
    <row r="17" spans="1:26" s="13" customFormat="1" ht="15.75">
      <c r="A17" s="103"/>
      <c r="B17" s="149" t="s">
        <v>40</v>
      </c>
      <c r="C17" s="150"/>
      <c r="D17" s="151"/>
      <c r="E17" s="17"/>
      <c r="F17" s="147">
        <f t="shared" si="0"/>
        <v>0</v>
      </c>
      <c r="G17" s="148">
        <f t="shared" si="1"/>
        <v>0</v>
      </c>
      <c r="H17" s="17"/>
      <c r="I17" s="147">
        <f t="shared" si="2"/>
        <v>0</v>
      </c>
      <c r="J17" s="148">
        <f t="shared" si="3"/>
        <v>0</v>
      </c>
      <c r="K17" s="109"/>
      <c r="L17" s="148">
        <f t="shared" si="4"/>
        <v>0</v>
      </c>
      <c r="M17" s="109"/>
      <c r="N17" s="134">
        <f t="shared" si="5"/>
        <v>0</v>
      </c>
      <c r="O17" s="111"/>
      <c r="P17" s="147">
        <f>+ROUND([1]OTCHET!E77,0)</f>
        <v>0</v>
      </c>
      <c r="Q17" s="148">
        <f>+ROUND([1]OTCHET!F77,0)</f>
        <v>0</v>
      </c>
      <c r="R17" s="52"/>
      <c r="S17" s="152" t="s">
        <v>41</v>
      </c>
      <c r="T17" s="153"/>
      <c r="U17" s="154"/>
      <c r="V17" s="90"/>
      <c r="W17" s="12"/>
      <c r="X17" s="12"/>
      <c r="Y17" s="12"/>
      <c r="Z17" s="12"/>
    </row>
    <row r="18" spans="1:26" s="13" customFormat="1" ht="15.75">
      <c r="A18" s="103"/>
      <c r="B18" s="149" t="s">
        <v>42</v>
      </c>
      <c r="C18" s="150"/>
      <c r="D18" s="151"/>
      <c r="E18" s="17"/>
      <c r="F18" s="147">
        <f t="shared" si="0"/>
        <v>0</v>
      </c>
      <c r="G18" s="148">
        <f t="shared" si="1"/>
        <v>0</v>
      </c>
      <c r="H18" s="17"/>
      <c r="I18" s="147">
        <f t="shared" si="2"/>
        <v>0</v>
      </c>
      <c r="J18" s="148">
        <f t="shared" si="3"/>
        <v>0</v>
      </c>
      <c r="K18" s="109"/>
      <c r="L18" s="148">
        <f t="shared" si="4"/>
        <v>0</v>
      </c>
      <c r="M18" s="109"/>
      <c r="N18" s="134">
        <f t="shared" si="5"/>
        <v>0</v>
      </c>
      <c r="O18" s="111"/>
      <c r="P18" s="147">
        <f>+ROUND([1]OTCHET!E78+[1]OTCHET!E79,0)</f>
        <v>0</v>
      </c>
      <c r="Q18" s="148">
        <f>+ROUND([1]OTCHET!F78+[1]OTCHET!F79,0)</f>
        <v>0</v>
      </c>
      <c r="R18" s="52"/>
      <c r="S18" s="152" t="s">
        <v>43</v>
      </c>
      <c r="T18" s="153"/>
      <c r="U18" s="154"/>
      <c r="V18" s="90"/>
      <c r="W18" s="12"/>
      <c r="X18" s="12"/>
      <c r="Y18" s="12"/>
      <c r="Z18" s="12"/>
    </row>
    <row r="19" spans="1:26" s="13" customFormat="1" ht="15.75">
      <c r="A19" s="103"/>
      <c r="B19" s="149" t="s">
        <v>44</v>
      </c>
      <c r="C19" s="150"/>
      <c r="D19" s="151"/>
      <c r="E19" s="17"/>
      <c r="F19" s="147">
        <f t="shared" si="0"/>
        <v>0</v>
      </c>
      <c r="G19" s="148">
        <f t="shared" si="1"/>
        <v>0</v>
      </c>
      <c r="H19" s="17"/>
      <c r="I19" s="147">
        <f t="shared" si="2"/>
        <v>0</v>
      </c>
      <c r="J19" s="148">
        <f t="shared" si="3"/>
        <v>0</v>
      </c>
      <c r="K19" s="109"/>
      <c r="L19" s="148">
        <f t="shared" si="4"/>
        <v>0</v>
      </c>
      <c r="M19" s="109"/>
      <c r="N19" s="134">
        <f t="shared" si="5"/>
        <v>0</v>
      </c>
      <c r="O19" s="111"/>
      <c r="P19" s="147">
        <f>+ROUND([1]OTCHET!E137++[1]OTCHET!E138,0)</f>
        <v>0</v>
      </c>
      <c r="Q19" s="148">
        <f>+ROUND([1]OTCHET!F137++[1]OTCHET!F138,0)</f>
        <v>0</v>
      </c>
      <c r="R19" s="52"/>
      <c r="S19" s="152" t="s">
        <v>45</v>
      </c>
      <c r="T19" s="153"/>
      <c r="U19" s="154"/>
      <c r="V19" s="90"/>
      <c r="W19" s="12"/>
      <c r="X19" s="12"/>
      <c r="Y19" s="12"/>
      <c r="Z19" s="12"/>
    </row>
    <row r="20" spans="1:26" s="13" customFormat="1" ht="15.75">
      <c r="A20" s="103"/>
      <c r="B20" s="149" t="s">
        <v>46</v>
      </c>
      <c r="C20" s="150"/>
      <c r="D20" s="151"/>
      <c r="E20" s="17"/>
      <c r="F20" s="147">
        <f t="shared" si="0"/>
        <v>0</v>
      </c>
      <c r="G20" s="148">
        <f t="shared" si="1"/>
        <v>0</v>
      </c>
      <c r="H20" s="17"/>
      <c r="I20" s="147">
        <f t="shared" si="2"/>
        <v>0</v>
      </c>
      <c r="J20" s="148">
        <f t="shared" si="3"/>
        <v>0</v>
      </c>
      <c r="K20" s="109"/>
      <c r="L20" s="148">
        <f t="shared" si="4"/>
        <v>0</v>
      </c>
      <c r="M20" s="109"/>
      <c r="N20" s="134">
        <f t="shared" si="5"/>
        <v>0</v>
      </c>
      <c r="O20" s="111"/>
      <c r="P20" s="147">
        <f>+ROUND(+SUM([1]OTCHET!E81:E89),0)</f>
        <v>0</v>
      </c>
      <c r="Q20" s="148">
        <f>+ROUND(+SUM([1]OTCHET!F81:F89),0)</f>
        <v>0</v>
      </c>
      <c r="R20" s="52"/>
      <c r="S20" s="152" t="s">
        <v>47</v>
      </c>
      <c r="T20" s="153"/>
      <c r="U20" s="154"/>
      <c r="V20" s="90"/>
      <c r="W20" s="12"/>
      <c r="X20" s="12"/>
      <c r="Y20" s="12"/>
      <c r="Z20" s="12"/>
    </row>
    <row r="21" spans="1:26" s="13" customFormat="1" ht="15.75">
      <c r="A21" s="103"/>
      <c r="B21" s="149" t="s">
        <v>48</v>
      </c>
      <c r="C21" s="150"/>
      <c r="D21" s="151"/>
      <c r="E21" s="17"/>
      <c r="F21" s="147">
        <f t="shared" si="0"/>
        <v>0</v>
      </c>
      <c r="G21" s="148">
        <f t="shared" si="1"/>
        <v>0</v>
      </c>
      <c r="H21" s="17"/>
      <c r="I21" s="147">
        <f t="shared" si="2"/>
        <v>0</v>
      </c>
      <c r="J21" s="148">
        <f t="shared" si="3"/>
        <v>0</v>
      </c>
      <c r="K21" s="109"/>
      <c r="L21" s="148">
        <f t="shared" si="4"/>
        <v>0</v>
      </c>
      <c r="M21" s="109"/>
      <c r="N21" s="134">
        <f t="shared" si="5"/>
        <v>0</v>
      </c>
      <c r="O21" s="111"/>
      <c r="P21" s="147">
        <f>+ROUND([1]OTCHET!E75+[1]OTCHET!E76+[1]OTCHET!E80,0)</f>
        <v>0</v>
      </c>
      <c r="Q21" s="148">
        <f>+ROUND([1]OTCHET!F75+[1]OTCHET!F76+[1]OTCHET!F80,0)</f>
        <v>0</v>
      </c>
      <c r="R21" s="52"/>
      <c r="S21" s="152" t="s">
        <v>49</v>
      </c>
      <c r="T21" s="153"/>
      <c r="U21" s="154"/>
      <c r="V21" s="90"/>
      <c r="W21" s="12"/>
      <c r="X21" s="12"/>
      <c r="Y21" s="12"/>
      <c r="Z21" s="12"/>
    </row>
    <row r="22" spans="1:26" s="13" customFormat="1" ht="15.75">
      <c r="A22" s="103"/>
      <c r="B22" s="155" t="s">
        <v>50</v>
      </c>
      <c r="C22" s="156"/>
      <c r="D22" s="157"/>
      <c r="E22" s="17"/>
      <c r="F22" s="132">
        <f t="shared" si="0"/>
        <v>0</v>
      </c>
      <c r="G22" s="133">
        <f t="shared" si="1"/>
        <v>0</v>
      </c>
      <c r="H22" s="17"/>
      <c r="I22" s="132">
        <f t="shared" si="2"/>
        <v>0</v>
      </c>
      <c r="J22" s="133">
        <f t="shared" si="3"/>
        <v>0</v>
      </c>
      <c r="K22" s="109"/>
      <c r="L22" s="133">
        <f t="shared" si="4"/>
        <v>0</v>
      </c>
      <c r="M22" s="109"/>
      <c r="N22" s="158">
        <f t="shared" si="5"/>
        <v>0</v>
      </c>
      <c r="O22" s="111"/>
      <c r="P22" s="132">
        <f>+ROUND([1]OTCHET!E113+[1]OTCHET!E114+[1]OTCHET!E120,0)</f>
        <v>0</v>
      </c>
      <c r="Q22" s="133">
        <f>+ROUND([1]OTCHET!F113+[1]OTCHET!F114+[1]OTCHET!F120,0)</f>
        <v>0</v>
      </c>
      <c r="R22" s="52"/>
      <c r="S22" s="159" t="s">
        <v>51</v>
      </c>
      <c r="T22" s="160"/>
      <c r="U22" s="161"/>
      <c r="V22" s="90"/>
      <c r="W22" s="12"/>
      <c r="X22" s="12"/>
      <c r="Y22" s="12"/>
      <c r="Z22" s="12"/>
    </row>
    <row r="23" spans="1:26" s="13" customFormat="1" ht="15.75">
      <c r="A23" s="103"/>
      <c r="B23" s="162" t="s">
        <v>52</v>
      </c>
      <c r="C23" s="163"/>
      <c r="D23" s="164"/>
      <c r="E23" s="17"/>
      <c r="F23" s="165">
        <f>+ROUND(+SUM(F13,F14,F16,F17,F18,F19,F20,F21,F22),0)</f>
        <v>0</v>
      </c>
      <c r="G23" s="166">
        <f>+ROUND(+SUM(G13,G14,G16,G17,G18,G19,G20,G21,G22),0)</f>
        <v>0</v>
      </c>
      <c r="H23" s="17"/>
      <c r="I23" s="165">
        <f>+ROUND(+SUM(I13,I14,I16,I17,I18,I19,I20,I21,I22),0)</f>
        <v>0</v>
      </c>
      <c r="J23" s="166">
        <f>+ROUND(+SUM(J13,J14,J16,J17,J18,J19,J20,J21,J22),0)</f>
        <v>0</v>
      </c>
      <c r="K23" s="109"/>
      <c r="L23" s="166">
        <f>+ROUND(+SUM(L13,L14,L16,L17,L18,L19,L20,L21,L22),0)</f>
        <v>0</v>
      </c>
      <c r="M23" s="109"/>
      <c r="N23" s="167">
        <f>+ROUND(+SUM(N13,N14,N16,N17,N18,N19,N20,N21,N22),0)</f>
        <v>0</v>
      </c>
      <c r="O23" s="111"/>
      <c r="P23" s="165">
        <f>+ROUND(+SUM(P13,P14,P16,P17,P18,P19,P20,P21,P22),0)</f>
        <v>0</v>
      </c>
      <c r="Q23" s="166">
        <f>+ROUND(+SUM(Q13,Q14,Q16,Q17,Q18,Q19,Q20,Q21,Q22),0)</f>
        <v>0</v>
      </c>
      <c r="R23" s="52"/>
      <c r="S23" s="168" t="s">
        <v>53</v>
      </c>
      <c r="T23" s="169"/>
      <c r="U23" s="170"/>
      <c r="V23" s="90"/>
      <c r="W23" s="12"/>
      <c r="X23" s="12"/>
      <c r="Y23" s="12"/>
      <c r="Z23" s="12"/>
    </row>
    <row r="24" spans="1:26" s="13" customFormat="1" ht="15.75">
      <c r="A24" s="103"/>
      <c r="B24" s="112" t="s">
        <v>54</v>
      </c>
      <c r="C24" s="113"/>
      <c r="D24" s="114"/>
      <c r="E24" s="17"/>
      <c r="F24" s="107"/>
      <c r="G24" s="108"/>
      <c r="H24" s="17"/>
      <c r="I24" s="107"/>
      <c r="J24" s="108"/>
      <c r="K24" s="109"/>
      <c r="L24" s="108"/>
      <c r="M24" s="109"/>
      <c r="N24" s="171"/>
      <c r="O24" s="111"/>
      <c r="P24" s="107"/>
      <c r="Q24" s="108"/>
      <c r="R24" s="52"/>
      <c r="S24" s="112" t="s">
        <v>54</v>
      </c>
      <c r="T24" s="113"/>
      <c r="U24" s="114"/>
      <c r="V24" s="90"/>
      <c r="W24" s="12"/>
      <c r="X24" s="12"/>
      <c r="Y24" s="12"/>
      <c r="Z24" s="12"/>
    </row>
    <row r="25" spans="1:26" s="13" customFormat="1" ht="15.75">
      <c r="A25" s="103"/>
      <c r="B25" s="118" t="s">
        <v>55</v>
      </c>
      <c r="C25" s="119"/>
      <c r="D25" s="120"/>
      <c r="E25" s="17"/>
      <c r="F25" s="121">
        <f>+IF($P$2=0,$P25,0)</f>
        <v>0</v>
      </c>
      <c r="G25" s="122">
        <f>+IF($P$2=0,$Q25,0)</f>
        <v>0</v>
      </c>
      <c r="H25" s="17"/>
      <c r="I25" s="121">
        <f>+IF(OR($P$2=98,$P$2=42,$P$2=96,$P$2=97),$P25,0)</f>
        <v>0</v>
      </c>
      <c r="J25" s="122">
        <f>+IF(OR($P$2=98,$P$2=42,$P$2=96,$P$2=97),$Q25,0)</f>
        <v>0</v>
      </c>
      <c r="K25" s="109"/>
      <c r="L25" s="122">
        <f>+IF($P$2=33,$Q25,0)</f>
        <v>0</v>
      </c>
      <c r="M25" s="109"/>
      <c r="N25" s="123">
        <f>+ROUND(+G25+J25+L25,0)</f>
        <v>0</v>
      </c>
      <c r="O25" s="111"/>
      <c r="P25" s="121">
        <f>+ROUND([1]OTCHET!E135,0)</f>
        <v>0</v>
      </c>
      <c r="Q25" s="122">
        <f>+ROUND([1]OTCHET!F135,0)</f>
        <v>0</v>
      </c>
      <c r="R25" s="52"/>
      <c r="S25" s="126" t="s">
        <v>56</v>
      </c>
      <c r="T25" s="127"/>
      <c r="U25" s="128"/>
      <c r="V25" s="90"/>
      <c r="W25" s="12"/>
      <c r="X25" s="12"/>
      <c r="Y25" s="12"/>
      <c r="Z25" s="12"/>
    </row>
    <row r="26" spans="1:26" s="13" customFormat="1" ht="15.75">
      <c r="A26" s="103"/>
      <c r="B26" s="149" t="s">
        <v>57</v>
      </c>
      <c r="C26" s="150"/>
      <c r="D26" s="151"/>
      <c r="E26" s="17"/>
      <c r="F26" s="147">
        <f>+IF($P$2=0,$P26,0)</f>
        <v>0</v>
      </c>
      <c r="G26" s="148">
        <f>+IF($P$2=0,$Q26,0)</f>
        <v>0</v>
      </c>
      <c r="H26" s="17"/>
      <c r="I26" s="147">
        <f>+IF(OR($P$2=98,$P$2=42,$P$2=96,$P$2=97),$P26,0)</f>
        <v>0</v>
      </c>
      <c r="J26" s="148">
        <f>+IF(OR($P$2=98,$P$2=42,$P$2=96,$P$2=97),$Q26,0)</f>
        <v>0</v>
      </c>
      <c r="K26" s="109"/>
      <c r="L26" s="148">
        <f>+IF($P$2=33,$Q26,0)</f>
        <v>0</v>
      </c>
      <c r="M26" s="109"/>
      <c r="N26" s="134">
        <f>+ROUND(+G26+J26+L26,0)</f>
        <v>0</v>
      </c>
      <c r="O26" s="111"/>
      <c r="P26" s="147">
        <f>+ROUND(+SUM([1]OTCHET!E126:E134)+[1]OTCHET!E136,0)</f>
        <v>0</v>
      </c>
      <c r="Q26" s="148">
        <f>+ROUND(+SUM([1]OTCHET!F126:F134)+[1]OTCHET!F136,0)</f>
        <v>0</v>
      </c>
      <c r="R26" s="52"/>
      <c r="S26" s="152" t="s">
        <v>58</v>
      </c>
      <c r="T26" s="153"/>
      <c r="U26" s="154"/>
      <c r="V26" s="90"/>
      <c r="W26" s="12"/>
      <c r="X26" s="12"/>
      <c r="Y26" s="12"/>
      <c r="Z26" s="12"/>
    </row>
    <row r="27" spans="1:26" s="13" customFormat="1" ht="15.75">
      <c r="A27" s="103"/>
      <c r="B27" s="155" t="s">
        <v>59</v>
      </c>
      <c r="C27" s="156"/>
      <c r="D27" s="157"/>
      <c r="E27" s="17"/>
      <c r="F27" s="132">
        <f>+IF($P$2=0,$P27,0)</f>
        <v>0</v>
      </c>
      <c r="G27" s="133">
        <f>+IF($P$2=0,$Q27,0)</f>
        <v>0</v>
      </c>
      <c r="H27" s="17"/>
      <c r="I27" s="132">
        <f>+IF(OR($P$2=98,$P$2=42,$P$2=96,$P$2=97),$P27,0)</f>
        <v>0</v>
      </c>
      <c r="J27" s="133">
        <f>+IF(OR($P$2=98,$P$2=42,$P$2=96,$P$2=97),$Q27,0)</f>
        <v>0</v>
      </c>
      <c r="K27" s="109"/>
      <c r="L27" s="133">
        <f>+IF($P$2=33,$Q27,0)</f>
        <v>0</v>
      </c>
      <c r="M27" s="109"/>
      <c r="N27" s="158">
        <f>+ROUND(+G27+J27+L27,0)</f>
        <v>0</v>
      </c>
      <c r="O27" s="111"/>
      <c r="P27" s="132">
        <f>+ROUND(+[1]OTCHET!E109,0)</f>
        <v>0</v>
      </c>
      <c r="Q27" s="133">
        <f>+ROUND(+[1]OTCHET!F109,0)</f>
        <v>0</v>
      </c>
      <c r="R27" s="52"/>
      <c r="S27" s="159" t="s">
        <v>60</v>
      </c>
      <c r="T27" s="160"/>
      <c r="U27" s="161"/>
      <c r="V27" s="90"/>
      <c r="W27" s="12"/>
      <c r="X27" s="12"/>
      <c r="Y27" s="12"/>
      <c r="Z27" s="12"/>
    </row>
    <row r="28" spans="1:26" s="13" customFormat="1" ht="15.75">
      <c r="A28" s="103"/>
      <c r="B28" s="162" t="s">
        <v>61</v>
      </c>
      <c r="C28" s="163"/>
      <c r="D28" s="164"/>
      <c r="E28" s="17"/>
      <c r="F28" s="165">
        <f>+ROUND(+SUM(F25:F27),0)</f>
        <v>0</v>
      </c>
      <c r="G28" s="166">
        <f>+ROUND(+SUM(G25:G27),0)</f>
        <v>0</v>
      </c>
      <c r="H28" s="17"/>
      <c r="I28" s="165">
        <f>+ROUND(+SUM(I25:I27),0)</f>
        <v>0</v>
      </c>
      <c r="J28" s="166">
        <f>+ROUND(+SUM(J25:J27),0)</f>
        <v>0</v>
      </c>
      <c r="K28" s="109"/>
      <c r="L28" s="166">
        <f>+ROUND(+SUM(L25:L27),0)</f>
        <v>0</v>
      </c>
      <c r="M28" s="109"/>
      <c r="N28" s="167">
        <f>+ROUND(+SUM(N25:N27),0)</f>
        <v>0</v>
      </c>
      <c r="O28" s="111"/>
      <c r="P28" s="165">
        <f>+ROUND(+SUM(P25:P27),0)</f>
        <v>0</v>
      </c>
      <c r="Q28" s="166">
        <f>+ROUND(+SUM(Q25:Q27),0)</f>
        <v>0</v>
      </c>
      <c r="R28" s="52"/>
      <c r="S28" s="168" t="s">
        <v>62</v>
      </c>
      <c r="T28" s="169"/>
      <c r="U28" s="170"/>
      <c r="V28" s="90"/>
      <c r="W28" s="12"/>
      <c r="X28" s="12"/>
      <c r="Y28" s="12"/>
      <c r="Z28" s="12"/>
    </row>
    <row r="29" spans="1:26" s="13" customFormat="1" ht="6" customHeight="1">
      <c r="A29" s="103"/>
      <c r="B29" s="172"/>
      <c r="C29" s="173"/>
      <c r="D29" s="174"/>
      <c r="E29" s="17"/>
      <c r="F29" s="115"/>
      <c r="G29" s="116"/>
      <c r="H29" s="17"/>
      <c r="I29" s="115"/>
      <c r="J29" s="116"/>
      <c r="K29" s="109"/>
      <c r="L29" s="116"/>
      <c r="M29" s="109"/>
      <c r="N29" s="175"/>
      <c r="O29" s="111"/>
      <c r="P29" s="115"/>
      <c r="Q29" s="116"/>
      <c r="R29" s="52"/>
      <c r="S29" s="176"/>
      <c r="T29" s="177"/>
      <c r="U29" s="178"/>
      <c r="V29" s="90"/>
      <c r="W29" s="12"/>
      <c r="X29" s="12"/>
      <c r="Y29" s="12"/>
      <c r="Z29" s="12"/>
    </row>
    <row r="30" spans="1:26" s="13" customFormat="1" ht="15.75" hidden="1">
      <c r="A30" s="103"/>
      <c r="B30" s="179" t="s">
        <v>63</v>
      </c>
      <c r="C30" s="180"/>
      <c r="D30" s="181"/>
      <c r="E30" s="17"/>
      <c r="F30" s="182"/>
      <c r="G30" s="183"/>
      <c r="H30" s="17"/>
      <c r="I30" s="182"/>
      <c r="J30" s="183"/>
      <c r="K30" s="109"/>
      <c r="L30" s="183"/>
      <c r="M30" s="109"/>
      <c r="N30" s="184"/>
      <c r="O30" s="111"/>
      <c r="P30" s="182"/>
      <c r="Q30" s="183"/>
      <c r="R30" s="52"/>
      <c r="S30" s="185"/>
      <c r="T30" s="186"/>
      <c r="U30" s="187"/>
      <c r="V30" s="90"/>
      <c r="W30" s="12"/>
      <c r="X30" s="12"/>
      <c r="Y30" s="12"/>
      <c r="Z30" s="12"/>
    </row>
    <row r="31" spans="1:26" s="13" customFormat="1" ht="15.75" hidden="1">
      <c r="A31" s="103"/>
      <c r="B31" s="188" t="s">
        <v>64</v>
      </c>
      <c r="C31" s="189"/>
      <c r="D31" s="190"/>
      <c r="E31" s="17"/>
      <c r="F31" s="191"/>
      <c r="G31" s="192"/>
      <c r="H31" s="17"/>
      <c r="I31" s="191"/>
      <c r="J31" s="192"/>
      <c r="K31" s="109"/>
      <c r="L31" s="192"/>
      <c r="M31" s="109"/>
      <c r="N31" s="193"/>
      <c r="O31" s="111"/>
      <c r="P31" s="191"/>
      <c r="Q31" s="192"/>
      <c r="R31" s="52"/>
      <c r="S31" s="194"/>
      <c r="T31" s="195"/>
      <c r="U31" s="196"/>
      <c r="V31" s="90"/>
      <c r="W31" s="12"/>
      <c r="X31" s="12"/>
      <c r="Y31" s="12"/>
      <c r="Z31" s="12"/>
    </row>
    <row r="32" spans="1:26" s="13" customFormat="1" ht="15.75" hidden="1">
      <c r="A32" s="103"/>
      <c r="B32" s="197" t="s">
        <v>65</v>
      </c>
      <c r="C32" s="189"/>
      <c r="D32" s="190"/>
      <c r="E32" s="17"/>
      <c r="F32" s="198"/>
      <c r="G32" s="199"/>
      <c r="H32" s="17"/>
      <c r="I32" s="198"/>
      <c r="J32" s="199"/>
      <c r="K32" s="109"/>
      <c r="L32" s="199"/>
      <c r="M32" s="109"/>
      <c r="N32" s="200"/>
      <c r="O32" s="111"/>
      <c r="P32" s="198"/>
      <c r="Q32" s="199"/>
      <c r="R32" s="52"/>
      <c r="S32" s="201"/>
      <c r="T32" s="202"/>
      <c r="U32" s="203"/>
      <c r="V32" s="90"/>
      <c r="W32" s="12"/>
      <c r="X32" s="12"/>
      <c r="Y32" s="12"/>
      <c r="Z32" s="12"/>
    </row>
    <row r="33" spans="1:26" s="13" customFormat="1" ht="15.75" hidden="1">
      <c r="A33" s="103"/>
      <c r="B33" s="197" t="s">
        <v>66</v>
      </c>
      <c r="C33" s="189"/>
      <c r="D33" s="190"/>
      <c r="E33" s="17"/>
      <c r="F33" s="198"/>
      <c r="G33" s="199"/>
      <c r="H33" s="17"/>
      <c r="I33" s="198"/>
      <c r="J33" s="199"/>
      <c r="K33" s="109"/>
      <c r="L33" s="199"/>
      <c r="M33" s="109"/>
      <c r="N33" s="200"/>
      <c r="O33" s="111"/>
      <c r="P33" s="198"/>
      <c r="Q33" s="199"/>
      <c r="R33" s="52"/>
      <c r="S33" s="201"/>
      <c r="T33" s="202"/>
      <c r="U33" s="203"/>
      <c r="V33" s="90"/>
      <c r="W33" s="12"/>
      <c r="X33" s="12"/>
      <c r="Y33" s="12"/>
      <c r="Z33" s="12"/>
    </row>
    <row r="34" spans="1:26" s="13" customFormat="1" ht="15.75" hidden="1">
      <c r="A34" s="103"/>
      <c r="B34" s="204" t="s">
        <v>67</v>
      </c>
      <c r="C34" s="189"/>
      <c r="D34" s="190"/>
      <c r="E34" s="17"/>
      <c r="F34" s="205"/>
      <c r="G34" s="206"/>
      <c r="H34" s="17"/>
      <c r="I34" s="205"/>
      <c r="J34" s="206"/>
      <c r="K34" s="109"/>
      <c r="L34" s="206"/>
      <c r="M34" s="109"/>
      <c r="N34" s="207"/>
      <c r="O34" s="111"/>
      <c r="P34" s="205"/>
      <c r="Q34" s="206"/>
      <c r="R34" s="52"/>
      <c r="S34" s="208"/>
      <c r="T34" s="209"/>
      <c r="U34" s="210"/>
      <c r="V34" s="90"/>
      <c r="W34" s="12"/>
      <c r="X34" s="12"/>
      <c r="Y34" s="12"/>
      <c r="Z34" s="12"/>
    </row>
    <row r="35" spans="1:26" s="13" customFormat="1" ht="15.75">
      <c r="A35" s="103"/>
      <c r="B35" s="162" t="s">
        <v>68</v>
      </c>
      <c r="C35" s="163"/>
      <c r="D35" s="164"/>
      <c r="E35" s="17"/>
      <c r="F35" s="165">
        <f>+IF($P$2=0,$P35,0)</f>
        <v>0</v>
      </c>
      <c r="G35" s="166">
        <f>+IF($P$2=0,$Q35,0)</f>
        <v>0</v>
      </c>
      <c r="H35" s="17"/>
      <c r="I35" s="165">
        <f>+IF(OR($P$2=98,$P$2=42,$P$2=96,$P$2=97),$P35,0)</f>
        <v>0</v>
      </c>
      <c r="J35" s="166">
        <f>+IF(OR($P$2=98,$P$2=42,$P$2=96,$P$2=97),$Q35,0)</f>
        <v>0</v>
      </c>
      <c r="K35" s="109"/>
      <c r="L35" s="166">
        <f>+IF($P$2=33,$Q35,0)</f>
        <v>0</v>
      </c>
      <c r="M35" s="109"/>
      <c r="N35" s="167">
        <f t="shared" ref="N35:N40" si="6">+ROUND(+G35+J35+L35,0)</f>
        <v>0</v>
      </c>
      <c r="O35" s="111"/>
      <c r="P35" s="165">
        <f>+ROUND(+[1]OTCHET!E121+[1]OTCHET!E119,0)</f>
        <v>0</v>
      </c>
      <c r="Q35" s="166">
        <f>+ROUND(+[1]OTCHET!F121+[1]OTCHET!F119,0)</f>
        <v>0</v>
      </c>
      <c r="R35" s="52"/>
      <c r="S35" s="168" t="s">
        <v>69</v>
      </c>
      <c r="T35" s="169"/>
      <c r="U35" s="170"/>
      <c r="V35" s="90"/>
      <c r="W35" s="12"/>
      <c r="X35" s="12"/>
      <c r="Y35" s="12"/>
      <c r="Z35" s="12"/>
    </row>
    <row r="36" spans="1:26" s="13" customFormat="1" ht="15.75">
      <c r="A36" s="103"/>
      <c r="B36" s="211" t="s">
        <v>70</v>
      </c>
      <c r="C36" s="212"/>
      <c r="D36" s="213"/>
      <c r="E36" s="17"/>
      <c r="F36" s="214">
        <f>+IF($P$2=0,$P36,0)</f>
        <v>0</v>
      </c>
      <c r="G36" s="215">
        <f>+IF($P$2=0,$Q36,0)</f>
        <v>0</v>
      </c>
      <c r="H36" s="17"/>
      <c r="I36" s="214">
        <f>+IF(OR($P$2=98,$P$2=42,$P$2=96,$P$2=97),$P36,0)</f>
        <v>0</v>
      </c>
      <c r="J36" s="215">
        <f>+IF(OR($P$2=98,$P$2=42,$P$2=96,$P$2=97),$Q36,0)</f>
        <v>0</v>
      </c>
      <c r="K36" s="109"/>
      <c r="L36" s="215">
        <f>+IF($P$2=33,$Q36,0)</f>
        <v>0</v>
      </c>
      <c r="M36" s="109"/>
      <c r="N36" s="216">
        <f t="shared" si="6"/>
        <v>0</v>
      </c>
      <c r="O36" s="111"/>
      <c r="P36" s="214">
        <f>+ROUND([1]OTCHET!E122,0)</f>
        <v>0</v>
      </c>
      <c r="Q36" s="215">
        <f>+ROUND([1]OTCHET!F122,0)</f>
        <v>0</v>
      </c>
      <c r="R36" s="52"/>
      <c r="S36" s="217" t="s">
        <v>71</v>
      </c>
      <c r="T36" s="218"/>
      <c r="U36" s="219"/>
      <c r="V36" s="90"/>
      <c r="W36" s="12"/>
      <c r="X36" s="12"/>
      <c r="Y36" s="12"/>
      <c r="Z36" s="12"/>
    </row>
    <row r="37" spans="1:26" s="13" customFormat="1" ht="15.75">
      <c r="A37" s="103"/>
      <c r="B37" s="220" t="s">
        <v>72</v>
      </c>
      <c r="C37" s="221"/>
      <c r="D37" s="222"/>
      <c r="E37" s="17"/>
      <c r="F37" s="223">
        <f>+IF($P$2=0,$P37,0)</f>
        <v>0</v>
      </c>
      <c r="G37" s="224">
        <f>+IF($P$2=0,$Q37,0)</f>
        <v>0</v>
      </c>
      <c r="H37" s="17"/>
      <c r="I37" s="223">
        <f>+IF(OR($P$2=98,$P$2=42,$P$2=96,$P$2=97),$P37,0)</f>
        <v>0</v>
      </c>
      <c r="J37" s="224">
        <f>+IF(OR($P$2=98,$P$2=42,$P$2=96,$P$2=97),$Q37,0)</f>
        <v>0</v>
      </c>
      <c r="K37" s="109"/>
      <c r="L37" s="224">
        <f>+IF($P$2=33,$Q37,0)</f>
        <v>0</v>
      </c>
      <c r="M37" s="109"/>
      <c r="N37" s="225">
        <f t="shared" si="6"/>
        <v>0</v>
      </c>
      <c r="O37" s="111"/>
      <c r="P37" s="223">
        <f>+ROUND([1]OTCHET!E123,0)</f>
        <v>0</v>
      </c>
      <c r="Q37" s="224">
        <f>+ROUND([1]OTCHET!F123,0)</f>
        <v>0</v>
      </c>
      <c r="R37" s="52"/>
      <c r="S37" s="226" t="s">
        <v>73</v>
      </c>
      <c r="T37" s="227"/>
      <c r="U37" s="228"/>
      <c r="V37" s="90"/>
      <c r="W37" s="12"/>
      <c r="X37" s="12"/>
      <c r="Y37" s="12"/>
      <c r="Z37" s="12"/>
    </row>
    <row r="38" spans="1:26" s="13" customFormat="1" ht="15.75">
      <c r="A38" s="103"/>
      <c r="B38" s="229" t="s">
        <v>74</v>
      </c>
      <c r="C38" s="230"/>
      <c r="D38" s="231"/>
      <c r="E38" s="17"/>
      <c r="F38" s="232">
        <f>+IF($P$2=0,$P38,0)</f>
        <v>0</v>
      </c>
      <c r="G38" s="233">
        <f>+IF($P$2=0,$Q38,0)</f>
        <v>0</v>
      </c>
      <c r="H38" s="17"/>
      <c r="I38" s="232">
        <f>+IF(OR($P$2=98,$P$2=42,$P$2=96,$P$2=97),$P38,0)</f>
        <v>0</v>
      </c>
      <c r="J38" s="233">
        <f>+IF(OR($P$2=98,$P$2=42,$P$2=96,$P$2=97),$Q38,0)</f>
        <v>0</v>
      </c>
      <c r="K38" s="109"/>
      <c r="L38" s="233">
        <f>+IF($P$2=33,$Q38,0)</f>
        <v>0</v>
      </c>
      <c r="M38" s="109"/>
      <c r="N38" s="234">
        <f t="shared" si="6"/>
        <v>0</v>
      </c>
      <c r="O38" s="111"/>
      <c r="P38" s="232">
        <f>+ROUND([1]OTCHET!E124,0)</f>
        <v>0</v>
      </c>
      <c r="Q38" s="233">
        <f>+ROUND([1]OTCHET!F124,0)</f>
        <v>0</v>
      </c>
      <c r="R38" s="52"/>
      <c r="S38" s="235" t="s">
        <v>75</v>
      </c>
      <c r="T38" s="236"/>
      <c r="U38" s="237"/>
      <c r="V38" s="90"/>
      <c r="W38" s="12"/>
      <c r="X38" s="12"/>
      <c r="Y38" s="12"/>
      <c r="Z38" s="12"/>
    </row>
    <row r="39" spans="1:26" s="13" customFormat="1" ht="6" customHeight="1">
      <c r="A39" s="103"/>
      <c r="B39" s="238"/>
      <c r="C39" s="239"/>
      <c r="D39" s="240"/>
      <c r="E39" s="17"/>
      <c r="F39" s="115"/>
      <c r="G39" s="116"/>
      <c r="H39" s="17"/>
      <c r="I39" s="115"/>
      <c r="J39" s="116"/>
      <c r="K39" s="109"/>
      <c r="L39" s="116"/>
      <c r="M39" s="109"/>
      <c r="N39" s="175"/>
      <c r="O39" s="111"/>
      <c r="P39" s="115"/>
      <c r="Q39" s="116"/>
      <c r="R39" s="52"/>
      <c r="S39" s="241"/>
      <c r="T39" s="242"/>
      <c r="U39" s="243"/>
      <c r="V39" s="90"/>
      <c r="W39" s="12"/>
      <c r="X39" s="12"/>
      <c r="Y39" s="12"/>
      <c r="Z39" s="12"/>
    </row>
    <row r="40" spans="1:26" s="13" customFormat="1" ht="15.75">
      <c r="A40" s="103"/>
      <c r="B40" s="162" t="s">
        <v>76</v>
      </c>
      <c r="C40" s="163"/>
      <c r="D40" s="164"/>
      <c r="E40" s="17"/>
      <c r="F40" s="165">
        <f>+IF($P$2=0,$P40,0)</f>
        <v>0</v>
      </c>
      <c r="G40" s="166">
        <f>+IF($P$2=0,$Q40,0)</f>
        <v>0</v>
      </c>
      <c r="H40" s="17"/>
      <c r="I40" s="165">
        <f>+IF(OR($P$2=98,$P$2=42,$P$2=96,$P$2=97),$P40,0)</f>
        <v>0</v>
      </c>
      <c r="J40" s="166">
        <f>+IF(OR($P$2=98,$P$2=42,$P$2=96,$P$2=97),$Q40,0)</f>
        <v>0</v>
      </c>
      <c r="K40" s="109"/>
      <c r="L40" s="166">
        <f>+IF($P$2=33,$Q40,0)</f>
        <v>0</v>
      </c>
      <c r="M40" s="109"/>
      <c r="N40" s="167">
        <f t="shared" si="6"/>
        <v>0</v>
      </c>
      <c r="O40" s="111"/>
      <c r="P40" s="165">
        <f>+ROUND([1]OTCHET!E117+[1]OTCHET!E118,0)</f>
        <v>0</v>
      </c>
      <c r="Q40" s="166">
        <f>+ROUND([1]OTCHET!F117+[1]OTCHET!F118,0)</f>
        <v>0</v>
      </c>
      <c r="R40" s="52"/>
      <c r="S40" s="168" t="s">
        <v>77</v>
      </c>
      <c r="T40" s="169"/>
      <c r="U40" s="170"/>
      <c r="V40" s="90"/>
      <c r="W40" s="12"/>
      <c r="X40" s="12"/>
      <c r="Y40" s="12"/>
      <c r="Z40" s="12"/>
    </row>
    <row r="41" spans="1:26" s="13" customFormat="1" ht="15.75">
      <c r="A41" s="103"/>
      <c r="B41" s="112" t="s">
        <v>78</v>
      </c>
      <c r="C41" s="113"/>
      <c r="D41" s="114"/>
      <c r="E41" s="17"/>
      <c r="F41" s="107"/>
      <c r="G41" s="108"/>
      <c r="H41" s="17"/>
      <c r="I41" s="107"/>
      <c r="J41" s="108"/>
      <c r="K41" s="109"/>
      <c r="L41" s="108"/>
      <c r="M41" s="109"/>
      <c r="N41" s="171"/>
      <c r="O41" s="111"/>
      <c r="P41" s="107"/>
      <c r="Q41" s="108"/>
      <c r="R41" s="52"/>
      <c r="S41" s="112" t="s">
        <v>78</v>
      </c>
      <c r="T41" s="113"/>
      <c r="U41" s="114"/>
      <c r="V41" s="90"/>
      <c r="W41" s="12"/>
      <c r="X41" s="12"/>
      <c r="Y41" s="12"/>
      <c r="Z41" s="12"/>
    </row>
    <row r="42" spans="1:26" s="13" customFormat="1" ht="15.75">
      <c r="A42" s="103"/>
      <c r="B42" s="118" t="s">
        <v>79</v>
      </c>
      <c r="C42" s="119"/>
      <c r="D42" s="120"/>
      <c r="E42" s="17"/>
      <c r="F42" s="121">
        <f>+IF($P$2=0,$P42,0)</f>
        <v>0</v>
      </c>
      <c r="G42" s="122">
        <f>+IF($P$2=0,$Q42,0)</f>
        <v>0</v>
      </c>
      <c r="H42" s="17"/>
      <c r="I42" s="121">
        <f>+IF(OR($P$2=98,$P$2=42,$P$2=96,$P$2=97),$P42,0)</f>
        <v>0</v>
      </c>
      <c r="J42" s="122">
        <f>+IF(OR($P$2=98,$P$2=42,$P$2=96,$P$2=97),$Q42,0)</f>
        <v>0</v>
      </c>
      <c r="K42" s="109"/>
      <c r="L42" s="122">
        <f>+IF($P$2=33,$Q42,0)</f>
        <v>0</v>
      </c>
      <c r="M42" s="109"/>
      <c r="N42" s="123">
        <f>+ROUND(+G42+J42+L42,0)</f>
        <v>0</v>
      </c>
      <c r="O42" s="111"/>
      <c r="P42" s="121">
        <f>+ROUND([1]OTCHET!E143+[1]OTCHET!E144+[1]OTCHET!E161+[1]OTCHET!E162,0)</f>
        <v>0</v>
      </c>
      <c r="Q42" s="122">
        <f>+ROUND([1]OTCHET!F143+[1]OTCHET!F144+[1]OTCHET!F161+[1]OTCHET!F162,0)</f>
        <v>0</v>
      </c>
      <c r="R42" s="52"/>
      <c r="S42" s="126" t="s">
        <v>80</v>
      </c>
      <c r="T42" s="127"/>
      <c r="U42" s="128"/>
      <c r="V42" s="90"/>
      <c r="W42" s="12"/>
      <c r="X42" s="12"/>
      <c r="Y42" s="12"/>
      <c r="Z42" s="12"/>
    </row>
    <row r="43" spans="1:26" s="13" customFormat="1" ht="15.75">
      <c r="A43" s="103"/>
      <c r="B43" s="149" t="s">
        <v>81</v>
      </c>
      <c r="C43" s="150"/>
      <c r="D43" s="151"/>
      <c r="E43" s="17"/>
      <c r="F43" s="147">
        <f>+IF($P$2=0,$P43,0)</f>
        <v>0</v>
      </c>
      <c r="G43" s="148">
        <f>+IF($P$2=0,$Q43,0)</f>
        <v>0</v>
      </c>
      <c r="H43" s="17"/>
      <c r="I43" s="147">
        <f>+IF(OR($P$2=98,$P$2=42,$P$2=96,$P$2=97),$P43,0)</f>
        <v>0</v>
      </c>
      <c r="J43" s="148">
        <f>+IF(OR($P$2=98,$P$2=42,$P$2=96,$P$2=97),$Q43,0)</f>
        <v>0</v>
      </c>
      <c r="K43" s="109"/>
      <c r="L43" s="148">
        <f>+IF($P$2=33,$Q43,0)</f>
        <v>0</v>
      </c>
      <c r="M43" s="109"/>
      <c r="N43" s="134">
        <f>+ROUND(+G43+J43+L43,0)</f>
        <v>0</v>
      </c>
      <c r="O43" s="111"/>
      <c r="P43" s="147">
        <f>+ROUND(+SUM([1]OTCHET!E145:E150)+SUM([1]OTCHET!E163:E168),0)</f>
        <v>0</v>
      </c>
      <c r="Q43" s="148">
        <f>+ROUND(+SUM([1]OTCHET!F145:F150)+SUM([1]OTCHET!F163:F168),0)</f>
        <v>0</v>
      </c>
      <c r="R43" s="52"/>
      <c r="S43" s="152" t="s">
        <v>82</v>
      </c>
      <c r="T43" s="153"/>
      <c r="U43" s="154"/>
      <c r="V43" s="90"/>
      <c r="W43" s="12"/>
      <c r="X43" s="12"/>
      <c r="Y43" s="12"/>
      <c r="Z43" s="12"/>
    </row>
    <row r="44" spans="1:26" s="13" customFormat="1" ht="15.75">
      <c r="A44" s="103"/>
      <c r="B44" s="149" t="s">
        <v>83</v>
      </c>
      <c r="C44" s="150"/>
      <c r="D44" s="151"/>
      <c r="E44" s="17"/>
      <c r="F44" s="147">
        <f>+IF($P$2=0,$P44,0)</f>
        <v>0</v>
      </c>
      <c r="G44" s="148">
        <f>+IF($P$2=0,$Q44,0)</f>
        <v>0</v>
      </c>
      <c r="H44" s="17"/>
      <c r="I44" s="147">
        <f>+IF(OR($P$2=98,$P$2=42,$P$2=96,$P$2=97),$P44,0)</f>
        <v>0</v>
      </c>
      <c r="J44" s="148">
        <f>+IF(OR($P$2=98,$P$2=42,$P$2=96,$P$2=97),$Q44,0)</f>
        <v>0</v>
      </c>
      <c r="K44" s="109"/>
      <c r="L44" s="148">
        <f>+IF($P$2=33,$Q44,0)</f>
        <v>0</v>
      </c>
      <c r="M44" s="109"/>
      <c r="N44" s="134">
        <f>+ROUND(+G44+J44+L44,0)</f>
        <v>0</v>
      </c>
      <c r="O44" s="111"/>
      <c r="P44" s="147">
        <f>+ROUND([1]OTCHET!E151,0)</f>
        <v>0</v>
      </c>
      <c r="Q44" s="148">
        <f>+ROUND([1]OTCHET!F151,0)</f>
        <v>0</v>
      </c>
      <c r="R44" s="52"/>
      <c r="S44" s="152" t="s">
        <v>84</v>
      </c>
      <c r="T44" s="153"/>
      <c r="U44" s="154"/>
      <c r="V44" s="90"/>
      <c r="W44" s="12"/>
      <c r="X44" s="12"/>
      <c r="Y44" s="12"/>
      <c r="Z44" s="12"/>
    </row>
    <row r="45" spans="1:26" s="13" customFormat="1" ht="15.75">
      <c r="A45" s="103"/>
      <c r="B45" s="155" t="s">
        <v>85</v>
      </c>
      <c r="C45" s="156"/>
      <c r="D45" s="157"/>
      <c r="E45" s="17"/>
      <c r="F45" s="132">
        <f>+IF($P$2=0,$P45,0)</f>
        <v>0</v>
      </c>
      <c r="G45" s="133">
        <f>+IF($P$2=0,$Q45,0)</f>
        <v>0</v>
      </c>
      <c r="H45" s="17"/>
      <c r="I45" s="132">
        <f>+IF(OR($P$2=98,$P$2=42,$P$2=96,$P$2=97),$P45,0)</f>
        <v>0</v>
      </c>
      <c r="J45" s="133">
        <f>+IF(OR($P$2=98,$P$2=42,$P$2=96,$P$2=97),$Q45,0)</f>
        <v>0</v>
      </c>
      <c r="K45" s="109"/>
      <c r="L45" s="133">
        <f>+IF($P$2=33,$Q45,0)</f>
        <v>0</v>
      </c>
      <c r="M45" s="109"/>
      <c r="N45" s="158">
        <f>+ROUND(+G45+J45+L45,0)</f>
        <v>0</v>
      </c>
      <c r="O45" s="111"/>
      <c r="P45" s="132">
        <f>+ROUND([1]OTCHET!E139,0)</f>
        <v>0</v>
      </c>
      <c r="Q45" s="133">
        <f>+ROUND([1]OTCHET!F139,0)</f>
        <v>0</v>
      </c>
      <c r="R45" s="52"/>
      <c r="S45" s="159" t="s">
        <v>86</v>
      </c>
      <c r="T45" s="160"/>
      <c r="U45" s="161"/>
      <c r="V45" s="90"/>
      <c r="W45" s="12"/>
      <c r="X45" s="12"/>
      <c r="Y45" s="12"/>
      <c r="Z45" s="12"/>
    </row>
    <row r="46" spans="1:26" s="13" customFormat="1" ht="15.75">
      <c r="A46" s="103"/>
      <c r="B46" s="162" t="s">
        <v>87</v>
      </c>
      <c r="C46" s="163"/>
      <c r="D46" s="164"/>
      <c r="E46" s="17"/>
      <c r="F46" s="165">
        <f>+ROUND(+SUM(F42:F45),0)</f>
        <v>0</v>
      </c>
      <c r="G46" s="166">
        <f>+ROUND(+SUM(G42:G45),0)</f>
        <v>0</v>
      </c>
      <c r="H46" s="17"/>
      <c r="I46" s="165">
        <f>+ROUND(+SUM(I42:I45),0)</f>
        <v>0</v>
      </c>
      <c r="J46" s="166">
        <f>+ROUND(+SUM(J42:J45),0)</f>
        <v>0</v>
      </c>
      <c r="K46" s="109"/>
      <c r="L46" s="166">
        <f>+ROUND(+SUM(L42:L45),0)</f>
        <v>0</v>
      </c>
      <c r="M46" s="109"/>
      <c r="N46" s="167">
        <f>+ROUND(+SUM(N42:N45),0)</f>
        <v>0</v>
      </c>
      <c r="O46" s="111"/>
      <c r="P46" s="165">
        <f>+ROUND(+SUM(P42:P45),0)</f>
        <v>0</v>
      </c>
      <c r="Q46" s="166">
        <f>+ROUND(+SUM(Q42:Q45),0)</f>
        <v>0</v>
      </c>
      <c r="R46" s="52"/>
      <c r="S46" s="168" t="s">
        <v>88</v>
      </c>
      <c r="T46" s="169"/>
      <c r="U46" s="170"/>
      <c r="V46" s="90"/>
      <c r="W46" s="12"/>
      <c r="X46" s="12"/>
      <c r="Y46" s="12"/>
      <c r="Z46" s="12"/>
    </row>
    <row r="47" spans="1:26" s="13" customFormat="1" ht="6" customHeight="1">
      <c r="A47" s="103"/>
      <c r="B47" s="244"/>
      <c r="C47" s="173"/>
      <c r="D47" s="174"/>
      <c r="E47" s="17"/>
      <c r="F47" s="121"/>
      <c r="G47" s="122"/>
      <c r="H47" s="17"/>
      <c r="I47" s="121"/>
      <c r="J47" s="122"/>
      <c r="K47" s="109"/>
      <c r="L47" s="122"/>
      <c r="M47" s="109"/>
      <c r="N47" s="123"/>
      <c r="O47" s="111"/>
      <c r="P47" s="121"/>
      <c r="Q47" s="122"/>
      <c r="R47" s="52"/>
      <c r="S47" s="245"/>
      <c r="T47" s="246"/>
      <c r="U47" s="247"/>
      <c r="V47" s="90"/>
      <c r="W47" s="12"/>
      <c r="X47" s="12"/>
      <c r="Y47" s="12"/>
      <c r="Z47" s="12"/>
    </row>
    <row r="48" spans="1:26" s="13" customFormat="1" ht="16.5" thickBot="1">
      <c r="A48" s="103"/>
      <c r="B48" s="248" t="s">
        <v>89</v>
      </c>
      <c r="C48" s="249"/>
      <c r="D48" s="250"/>
      <c r="E48" s="17"/>
      <c r="F48" s="251">
        <f>+ROUND(F23+F28+F35+F40+F46,0)</f>
        <v>0</v>
      </c>
      <c r="G48" s="252">
        <f>+ROUND(G23+G28+G35+G40+G46,0)</f>
        <v>0</v>
      </c>
      <c r="H48" s="17"/>
      <c r="I48" s="251">
        <f>+ROUND(I23+I28+I35+I40+I46,0)</f>
        <v>0</v>
      </c>
      <c r="J48" s="252">
        <f>+ROUND(J23+J28+J35+J40+J46,0)</f>
        <v>0</v>
      </c>
      <c r="K48" s="109"/>
      <c r="L48" s="252">
        <f>+ROUND(L23+L28+L35+L40+L46,0)</f>
        <v>0</v>
      </c>
      <c r="M48" s="109"/>
      <c r="N48" s="253">
        <f>+ROUND(N23+N28+N35+N40+N46,0)</f>
        <v>0</v>
      </c>
      <c r="O48" s="254"/>
      <c r="P48" s="251">
        <f>+ROUND(P23+P28+P35+P40+P46,0)</f>
        <v>0</v>
      </c>
      <c r="Q48" s="252">
        <f>+ROUND(Q23+Q28+Q35+Q40+Q46,0)</f>
        <v>0</v>
      </c>
      <c r="R48" s="52"/>
      <c r="S48" s="255" t="s">
        <v>90</v>
      </c>
      <c r="T48" s="256"/>
      <c r="U48" s="257"/>
      <c r="V48" s="90"/>
      <c r="W48" s="12"/>
      <c r="X48" s="12"/>
      <c r="Y48" s="12"/>
      <c r="Z48" s="12"/>
    </row>
    <row r="49" spans="1:26" s="13" customFormat="1" ht="15.75">
      <c r="A49" s="103"/>
      <c r="B49" s="104" t="s">
        <v>91</v>
      </c>
      <c r="C49" s="105"/>
      <c r="D49" s="106"/>
      <c r="E49" s="17"/>
      <c r="F49" s="115"/>
      <c r="G49" s="116"/>
      <c r="H49" s="17"/>
      <c r="I49" s="115"/>
      <c r="J49" s="116"/>
      <c r="K49" s="109"/>
      <c r="L49" s="116"/>
      <c r="M49" s="109"/>
      <c r="N49" s="175"/>
      <c r="O49" s="111"/>
      <c r="P49" s="115"/>
      <c r="Q49" s="116"/>
      <c r="R49" s="52"/>
      <c r="S49" s="104" t="s">
        <v>91</v>
      </c>
      <c r="T49" s="105"/>
      <c r="U49" s="106"/>
      <c r="V49" s="90"/>
      <c r="W49" s="12"/>
      <c r="X49" s="12"/>
      <c r="Y49" s="12"/>
      <c r="Z49" s="12"/>
    </row>
    <row r="50" spans="1:26" s="13" customFormat="1" ht="15.75">
      <c r="A50" s="103"/>
      <c r="B50" s="112" t="s">
        <v>92</v>
      </c>
      <c r="C50" s="113"/>
      <c r="D50" s="114"/>
      <c r="E50" s="258"/>
      <c r="F50" s="115"/>
      <c r="G50" s="116"/>
      <c r="H50" s="17"/>
      <c r="I50" s="115"/>
      <c r="J50" s="116"/>
      <c r="K50" s="109"/>
      <c r="L50" s="116"/>
      <c r="M50" s="109"/>
      <c r="N50" s="175"/>
      <c r="O50" s="111"/>
      <c r="P50" s="115"/>
      <c r="Q50" s="116"/>
      <c r="R50" s="52"/>
      <c r="S50" s="112" t="s">
        <v>92</v>
      </c>
      <c r="T50" s="113"/>
      <c r="U50" s="114"/>
      <c r="V50" s="90"/>
      <c r="W50" s="12"/>
      <c r="X50" s="12"/>
      <c r="Y50" s="12"/>
      <c r="Z50" s="12"/>
    </row>
    <row r="51" spans="1:26" s="13" customFormat="1" ht="15.75">
      <c r="A51" s="103"/>
      <c r="B51" s="118" t="s">
        <v>93</v>
      </c>
      <c r="C51" s="119"/>
      <c r="D51" s="120"/>
      <c r="E51" s="258"/>
      <c r="F51" s="115">
        <f>+IF($P$2=0,$P51,0)</f>
        <v>0</v>
      </c>
      <c r="G51" s="116">
        <f>+IF($P$2=0,$Q51,0)</f>
        <v>0</v>
      </c>
      <c r="H51" s="17"/>
      <c r="I51" s="115">
        <f>+IF(OR($P$2=98,$P$2=42,$P$2=96,$P$2=97),$P51,0)</f>
        <v>23200</v>
      </c>
      <c r="J51" s="116">
        <f>+IF(OR($P$2=98,$P$2=42,$P$2=96,$P$2=97),$Q51,0)</f>
        <v>23200</v>
      </c>
      <c r="K51" s="109"/>
      <c r="L51" s="116">
        <f>+IF($P$2=33,$Q51,0)</f>
        <v>0</v>
      </c>
      <c r="M51" s="109"/>
      <c r="N51" s="175">
        <f>+ROUND(+G51+J51+L51,0)</f>
        <v>23200</v>
      </c>
      <c r="O51" s="111"/>
      <c r="P51" s="115">
        <f>+ROUND([1]OTCHET!E205-SUM([1]OTCHET!E217:E219)+[1]OTCHET!E271+IF(+OR([1]OTCHET!$F$12="5500",[1]OTCHET!$F$12="5600"),0,+[1]OTCHET!E297),0)</f>
        <v>23200</v>
      </c>
      <c r="Q51" s="116">
        <f>+ROUND([1]OTCHET!F205-SUM([1]OTCHET!F217:F219)+[1]OTCHET!F271+IF(+OR([1]OTCHET!$F$12="5500",[1]OTCHET!$F$12="5600"),0,+[1]OTCHET!F297),0)</f>
        <v>23200</v>
      </c>
      <c r="R51" s="52"/>
      <c r="S51" s="126" t="s">
        <v>94</v>
      </c>
      <c r="T51" s="127"/>
      <c r="U51" s="128"/>
      <c r="V51" s="90"/>
      <c r="W51" s="12"/>
      <c r="X51" s="12"/>
      <c r="Y51" s="12"/>
      <c r="Z51" s="12"/>
    </row>
    <row r="52" spans="1:26" s="13" customFormat="1" ht="15.75">
      <c r="A52" s="103"/>
      <c r="B52" s="149" t="s">
        <v>95</v>
      </c>
      <c r="C52" s="150"/>
      <c r="D52" s="151"/>
      <c r="E52" s="17"/>
      <c r="F52" s="132">
        <f>+IF($P$2=0,$P52,0)</f>
        <v>0</v>
      </c>
      <c r="G52" s="133">
        <f>+IF($P$2=0,$Q52,0)</f>
        <v>0</v>
      </c>
      <c r="H52" s="17"/>
      <c r="I52" s="132">
        <f>+IF(OR($P$2=98,$P$2=42,$P$2=96,$P$2=97),$P52,0)</f>
        <v>0</v>
      </c>
      <c r="J52" s="133">
        <f>+IF(OR($P$2=98,$P$2=42,$P$2=96,$P$2=97),$Q52,0)</f>
        <v>0</v>
      </c>
      <c r="K52" s="109"/>
      <c r="L52" s="133">
        <f>+IF($P$2=33,$Q52,0)</f>
        <v>0</v>
      </c>
      <c r="M52" s="109"/>
      <c r="N52" s="158">
        <f>+ROUND(+G52+J52+L52,0)</f>
        <v>0</v>
      </c>
      <c r="O52" s="111"/>
      <c r="P52" s="132">
        <f>+ROUND(+SUM([1]OTCHET!E217:E219),0)</f>
        <v>0</v>
      </c>
      <c r="Q52" s="133">
        <f>+ROUND(+SUM([1]OTCHET!F217:F219),0)</f>
        <v>0</v>
      </c>
      <c r="R52" s="52"/>
      <c r="S52" s="152" t="s">
        <v>96</v>
      </c>
      <c r="T52" s="153"/>
      <c r="U52" s="154"/>
      <c r="V52" s="90"/>
      <c r="W52" s="12"/>
      <c r="X52" s="12"/>
      <c r="Y52" s="12"/>
      <c r="Z52" s="12"/>
    </row>
    <row r="53" spans="1:26" s="13" customFormat="1" ht="15.75">
      <c r="A53" s="103"/>
      <c r="B53" s="149" t="s">
        <v>97</v>
      </c>
      <c r="C53" s="150"/>
      <c r="D53" s="151"/>
      <c r="E53" s="17"/>
      <c r="F53" s="132">
        <f>+IF($P$2=0,$P53,0)</f>
        <v>0</v>
      </c>
      <c r="G53" s="133">
        <f>+IF($P$2=0,$Q53,0)</f>
        <v>0</v>
      </c>
      <c r="H53" s="17"/>
      <c r="I53" s="132">
        <f>+IF(OR($P$2=98,$P$2=42,$P$2=96,$P$2=97),$P53,0)</f>
        <v>0</v>
      </c>
      <c r="J53" s="133">
        <f>+IF(OR($P$2=98,$P$2=42,$P$2=96,$P$2=97),$Q53,0)</f>
        <v>0</v>
      </c>
      <c r="K53" s="109"/>
      <c r="L53" s="133">
        <f>+IF($P$2=33,$Q53,0)</f>
        <v>0</v>
      </c>
      <c r="M53" s="109"/>
      <c r="N53" s="158">
        <f>+ROUND(+G53+J53+L53,0)</f>
        <v>0</v>
      </c>
      <c r="O53" s="111"/>
      <c r="P53" s="132">
        <f>+ROUND([1]OTCHET!E223,0)</f>
        <v>0</v>
      </c>
      <c r="Q53" s="133">
        <f>+ROUND([1]OTCHET!F223,0)</f>
        <v>0</v>
      </c>
      <c r="R53" s="52"/>
      <c r="S53" s="152" t="s">
        <v>98</v>
      </c>
      <c r="T53" s="153"/>
      <c r="U53" s="154"/>
      <c r="V53" s="90"/>
      <c r="W53" s="12"/>
      <c r="X53" s="12"/>
      <c r="Y53" s="12"/>
      <c r="Z53" s="12"/>
    </row>
    <row r="54" spans="1:26" s="13" customFormat="1" ht="15.75">
      <c r="A54" s="103"/>
      <c r="B54" s="149" t="s">
        <v>99</v>
      </c>
      <c r="C54" s="150"/>
      <c r="D54" s="151"/>
      <c r="E54" s="17"/>
      <c r="F54" s="132">
        <f>+IF($P$2=0,$P54,0)</f>
        <v>0</v>
      </c>
      <c r="G54" s="133">
        <f>+IF($P$2=0,$Q54,0)</f>
        <v>0</v>
      </c>
      <c r="H54" s="17"/>
      <c r="I54" s="132">
        <f>+IF(OR($P$2=98,$P$2=42,$P$2=96,$P$2=97),$P54,0)</f>
        <v>12030</v>
      </c>
      <c r="J54" s="133">
        <f>+IF(OR($P$2=98,$P$2=42,$P$2=96,$P$2=97),$Q54,0)</f>
        <v>12030</v>
      </c>
      <c r="K54" s="109"/>
      <c r="L54" s="133">
        <f>+IF($P$2=33,$Q54,0)</f>
        <v>0</v>
      </c>
      <c r="M54" s="109"/>
      <c r="N54" s="158">
        <f>+ROUND(+G54+J54+L54,0)</f>
        <v>12030</v>
      </c>
      <c r="O54" s="111"/>
      <c r="P54" s="132">
        <f>+ROUND([1]OTCHET!E187+[1]OTCHET!E190,0)</f>
        <v>12030</v>
      </c>
      <c r="Q54" s="133">
        <f>+ROUND([1]OTCHET!F187+[1]OTCHET!F190,0)</f>
        <v>12030</v>
      </c>
      <c r="R54" s="52"/>
      <c r="S54" s="152" t="s">
        <v>100</v>
      </c>
      <c r="T54" s="153"/>
      <c r="U54" s="154"/>
      <c r="V54" s="90"/>
      <c r="W54" s="12"/>
      <c r="X54" s="12"/>
      <c r="Y54" s="12"/>
      <c r="Z54" s="12"/>
    </row>
    <row r="55" spans="1:26" s="13" customFormat="1" ht="15.75">
      <c r="A55" s="103"/>
      <c r="B55" s="155" t="s">
        <v>101</v>
      </c>
      <c r="C55" s="156"/>
      <c r="D55" s="157"/>
      <c r="E55" s="17"/>
      <c r="F55" s="132">
        <f>+IF($P$2=0,$P55,0)</f>
        <v>0</v>
      </c>
      <c r="G55" s="133">
        <f>+IF($P$2=0,$Q55,0)</f>
        <v>0</v>
      </c>
      <c r="H55" s="17"/>
      <c r="I55" s="132">
        <f>+IF(OR($P$2=98,$P$2=42,$P$2=96,$P$2=97),$P55,0)</f>
        <v>1485</v>
      </c>
      <c r="J55" s="133">
        <f>+IF(OR($P$2=98,$P$2=42,$P$2=96,$P$2=97),$Q55,0)</f>
        <v>1485</v>
      </c>
      <c r="K55" s="109"/>
      <c r="L55" s="133">
        <f>+IF($P$2=33,$Q55,0)</f>
        <v>0</v>
      </c>
      <c r="M55" s="109"/>
      <c r="N55" s="158">
        <f>+ROUND(+G55+J55+L55,0)</f>
        <v>1485</v>
      </c>
      <c r="O55" s="111"/>
      <c r="P55" s="132">
        <f>+ROUND([1]OTCHET!E196+[1]OTCHET!E204,0)</f>
        <v>1485</v>
      </c>
      <c r="Q55" s="133">
        <f>+ROUND([1]OTCHET!F196+[1]OTCHET!F204,0)</f>
        <v>1485</v>
      </c>
      <c r="R55" s="52"/>
      <c r="S55" s="159" t="s">
        <v>102</v>
      </c>
      <c r="T55" s="160"/>
      <c r="U55" s="161"/>
      <c r="V55" s="90"/>
      <c r="W55" s="12"/>
      <c r="X55" s="12"/>
      <c r="Y55" s="12"/>
      <c r="Z55" s="12"/>
    </row>
    <row r="56" spans="1:26" s="13" customFormat="1" ht="15.75">
      <c r="A56" s="103"/>
      <c r="B56" s="259" t="s">
        <v>103</v>
      </c>
      <c r="C56" s="260"/>
      <c r="D56" s="261"/>
      <c r="E56" s="17"/>
      <c r="F56" s="262">
        <f>+ROUND(+SUM(F51:F55),0)</f>
        <v>0</v>
      </c>
      <c r="G56" s="263">
        <f>+ROUND(+SUM(G51:G55),0)</f>
        <v>0</v>
      </c>
      <c r="H56" s="17"/>
      <c r="I56" s="262">
        <f>+ROUND(+SUM(I51:I55),0)</f>
        <v>36715</v>
      </c>
      <c r="J56" s="263">
        <f>+ROUND(+SUM(J51:J55),0)</f>
        <v>36715</v>
      </c>
      <c r="K56" s="109"/>
      <c r="L56" s="263">
        <f>+ROUND(+SUM(L51:L55),0)</f>
        <v>0</v>
      </c>
      <c r="M56" s="109"/>
      <c r="N56" s="264">
        <f>+ROUND(+SUM(N51:N55),0)</f>
        <v>36715</v>
      </c>
      <c r="O56" s="111"/>
      <c r="P56" s="262">
        <f>+ROUND(+SUM(P51:P55),0)</f>
        <v>36715</v>
      </c>
      <c r="Q56" s="263">
        <f>+ROUND(+SUM(Q51:Q55),0)</f>
        <v>36715</v>
      </c>
      <c r="R56" s="52"/>
      <c r="S56" s="168" t="s">
        <v>104</v>
      </c>
      <c r="T56" s="169"/>
      <c r="U56" s="170"/>
      <c r="V56" s="90"/>
      <c r="W56" s="12"/>
      <c r="X56" s="12"/>
      <c r="Y56" s="12"/>
      <c r="Z56" s="12"/>
    </row>
    <row r="57" spans="1:26" s="13" customFormat="1" ht="15.75">
      <c r="A57" s="103"/>
      <c r="B57" s="112" t="s">
        <v>105</v>
      </c>
      <c r="C57" s="113"/>
      <c r="D57" s="114"/>
      <c r="E57" s="258"/>
      <c r="F57" s="115"/>
      <c r="G57" s="116"/>
      <c r="H57" s="17"/>
      <c r="I57" s="115"/>
      <c r="J57" s="116"/>
      <c r="K57" s="109"/>
      <c r="L57" s="116"/>
      <c r="M57" s="109"/>
      <c r="N57" s="175"/>
      <c r="O57" s="111"/>
      <c r="P57" s="115"/>
      <c r="Q57" s="116"/>
      <c r="R57" s="52"/>
      <c r="S57" s="112" t="s">
        <v>105</v>
      </c>
      <c r="T57" s="113"/>
      <c r="U57" s="114"/>
      <c r="V57" s="90"/>
      <c r="W57" s="12"/>
      <c r="X57" s="12"/>
      <c r="Y57" s="12"/>
      <c r="Z57" s="12"/>
    </row>
    <row r="58" spans="1:26" s="13" customFormat="1" ht="15.75">
      <c r="A58" s="103"/>
      <c r="B58" s="118" t="s">
        <v>106</v>
      </c>
      <c r="C58" s="119"/>
      <c r="D58" s="120"/>
      <c r="E58" s="258"/>
      <c r="F58" s="115">
        <f>+IF($P$2=0,$P58,0)</f>
        <v>0</v>
      </c>
      <c r="G58" s="116">
        <f>+IF($P$2=0,$Q58,0)</f>
        <v>0</v>
      </c>
      <c r="H58" s="17"/>
      <c r="I58" s="115">
        <f>+IF(OR($P$2=98,$P$2=42,$P$2=96,$P$2=97),$P58,0)</f>
        <v>0</v>
      </c>
      <c r="J58" s="116">
        <f>+IF(OR($P$2=98,$P$2=42,$P$2=96,$P$2=97),$Q58,0)</f>
        <v>0</v>
      </c>
      <c r="K58" s="109"/>
      <c r="L58" s="116">
        <f>+IF($P$2=33,$Q58,0)</f>
        <v>0</v>
      </c>
      <c r="M58" s="109"/>
      <c r="N58" s="175">
        <f>+ROUND(+G58+J58+L58,0)</f>
        <v>0</v>
      </c>
      <c r="O58" s="111"/>
      <c r="P58" s="115">
        <f>+ROUND([1]OTCHET!E287,0)</f>
        <v>0</v>
      </c>
      <c r="Q58" s="116">
        <f>+ROUND([1]OTCHET!F287,0)</f>
        <v>0</v>
      </c>
      <c r="R58" s="52"/>
      <c r="S58" s="126" t="s">
        <v>107</v>
      </c>
      <c r="T58" s="127"/>
      <c r="U58" s="128"/>
      <c r="V58" s="90"/>
      <c r="W58" s="12"/>
      <c r="X58" s="12"/>
      <c r="Y58" s="12"/>
      <c r="Z58" s="12"/>
    </row>
    <row r="59" spans="1:26" s="13" customFormat="1" ht="15.75">
      <c r="A59" s="103"/>
      <c r="B59" s="149" t="s">
        <v>108</v>
      </c>
      <c r="C59" s="150"/>
      <c r="D59" s="151"/>
      <c r="E59" s="17"/>
      <c r="F59" s="132">
        <f>+IF($P$2=0,$P59,0)</f>
        <v>0</v>
      </c>
      <c r="G59" s="133">
        <f>+IF($P$2=0,$Q59,0)</f>
        <v>0</v>
      </c>
      <c r="H59" s="17"/>
      <c r="I59" s="132">
        <f>+IF(OR($P$2=98,$P$2=42,$P$2=96,$P$2=97),$P59,0)</f>
        <v>0</v>
      </c>
      <c r="J59" s="133">
        <f>+IF(OR($P$2=98,$P$2=42,$P$2=96,$P$2=97),$Q59,0)</f>
        <v>0</v>
      </c>
      <c r="K59" s="109"/>
      <c r="L59" s="133">
        <f>+IF($P$2=33,$Q59,0)</f>
        <v>0</v>
      </c>
      <c r="M59" s="109"/>
      <c r="N59" s="158">
        <f>+ROUND(+G59+J59+L59,0)</f>
        <v>0</v>
      </c>
      <c r="O59" s="111"/>
      <c r="P59" s="132">
        <f>+ROUND(+[1]OTCHET!E275+[1]OTCHET!E276,0)</f>
        <v>0</v>
      </c>
      <c r="Q59" s="133">
        <f>+ROUND(+[1]OTCHET!F275+[1]OTCHET!F276,0)</f>
        <v>0</v>
      </c>
      <c r="R59" s="52"/>
      <c r="S59" s="152" t="s">
        <v>109</v>
      </c>
      <c r="T59" s="153"/>
      <c r="U59" s="154"/>
      <c r="V59" s="90"/>
      <c r="W59" s="12"/>
      <c r="X59" s="12"/>
      <c r="Y59" s="12"/>
      <c r="Z59" s="12"/>
    </row>
    <row r="60" spans="1:26" s="13" customFormat="1" ht="15.75">
      <c r="A60" s="103"/>
      <c r="B60" s="149" t="s">
        <v>110</v>
      </c>
      <c r="C60" s="150"/>
      <c r="D60" s="151"/>
      <c r="E60" s="17"/>
      <c r="F60" s="132">
        <f>+IF($P$2=0,$P60,0)</f>
        <v>0</v>
      </c>
      <c r="G60" s="133">
        <f>+IF($P$2=0,$Q60,0)</f>
        <v>0</v>
      </c>
      <c r="H60" s="17"/>
      <c r="I60" s="132">
        <f>+IF(OR($P$2=98,$P$2=42,$P$2=96,$P$2=97),$P60,0)</f>
        <v>0</v>
      </c>
      <c r="J60" s="133">
        <f>+IF(OR($P$2=98,$P$2=42,$P$2=96,$P$2=97),$Q60,0)</f>
        <v>0</v>
      </c>
      <c r="K60" s="109"/>
      <c r="L60" s="133">
        <f>+IF($P$2=33,$Q60,0)</f>
        <v>0</v>
      </c>
      <c r="M60" s="109"/>
      <c r="N60" s="158">
        <f>+ROUND(+G60+J60+L60,0)</f>
        <v>0</v>
      </c>
      <c r="O60" s="111"/>
      <c r="P60" s="132">
        <f>+ROUND([1]OTCHET!E284,0)</f>
        <v>0</v>
      </c>
      <c r="Q60" s="133">
        <f>+ROUND([1]OTCHET!F284,0)</f>
        <v>0</v>
      </c>
      <c r="R60" s="52"/>
      <c r="S60" s="152" t="s">
        <v>111</v>
      </c>
      <c r="T60" s="153"/>
      <c r="U60" s="154"/>
      <c r="V60" s="90"/>
      <c r="W60" s="12"/>
      <c r="X60" s="12"/>
      <c r="Y60" s="12"/>
      <c r="Z60" s="12"/>
    </row>
    <row r="61" spans="1:26" s="13" customFormat="1" ht="15.75">
      <c r="A61" s="103"/>
      <c r="B61" s="155" t="s">
        <v>112</v>
      </c>
      <c r="C61" s="156"/>
      <c r="D61" s="157"/>
      <c r="E61" s="17"/>
      <c r="F61" s="265">
        <f>+IF($P$2=0,$P61,0)</f>
        <v>0</v>
      </c>
      <c r="G61" s="266">
        <f>+IF($P$2=0,$Q61,0)</f>
        <v>0</v>
      </c>
      <c r="H61" s="17"/>
      <c r="I61" s="265">
        <f>+IF(OR($P$2=98,$P$2=42,$P$2=96,$P$2=97),$P61,0)</f>
        <v>0</v>
      </c>
      <c r="J61" s="266">
        <f>+IF(OR($P$2=98,$P$2=42,$P$2=96,$P$2=97),$Q61,0)</f>
        <v>0</v>
      </c>
      <c r="K61" s="109"/>
      <c r="L61" s="266">
        <f>+IF($P$2=33,$Q61,0)</f>
        <v>0</v>
      </c>
      <c r="M61" s="109"/>
      <c r="N61" s="267">
        <f>+ROUND(+G61+J61+L61,0)</f>
        <v>0</v>
      </c>
      <c r="O61" s="111"/>
      <c r="P61" s="265">
        <f>+ROUND([1]OTCHET!E293,0)</f>
        <v>0</v>
      </c>
      <c r="Q61" s="266">
        <f>+ROUND([1]OTCHET!F293,0)</f>
        <v>0</v>
      </c>
      <c r="R61" s="52"/>
      <c r="S61" s="159" t="s">
        <v>113</v>
      </c>
      <c r="T61" s="160"/>
      <c r="U61" s="161"/>
      <c r="V61" s="90"/>
      <c r="W61" s="12"/>
      <c r="X61" s="12"/>
      <c r="Y61" s="12"/>
      <c r="Z61" s="12"/>
    </row>
    <row r="62" spans="1:26" s="13" customFormat="1" ht="15.75">
      <c r="A62" s="103"/>
      <c r="B62" s="138" t="s">
        <v>114</v>
      </c>
      <c r="C62" s="268"/>
      <c r="D62" s="269"/>
      <c r="E62" s="17"/>
      <c r="F62" s="270">
        <f>+IF($P$2=0,$P62,0)</f>
        <v>0</v>
      </c>
      <c r="G62" s="271">
        <f>+IF($P$2=0,$Q62,0)</f>
        <v>0</v>
      </c>
      <c r="H62" s="17"/>
      <c r="I62" s="270">
        <f>+IF(OR($P$2=98,$P$2=42,$P$2=96,$P$2=97),$P62,0)</f>
        <v>0</v>
      </c>
      <c r="J62" s="271">
        <f>+IF(OR($P$2=98,$P$2=42,$P$2=96,$P$2=97),$Q62,0)</f>
        <v>0</v>
      </c>
      <c r="K62" s="109"/>
      <c r="L62" s="271">
        <f>+IF($P$2=33,$Q62,0)</f>
        <v>0</v>
      </c>
      <c r="M62" s="109"/>
      <c r="N62" s="272">
        <f>+ROUND(+G62+J62+L62,0)</f>
        <v>0</v>
      </c>
      <c r="O62" s="111"/>
      <c r="P62" s="270">
        <f>+ROUND([1]OTCHET!E296,0)</f>
        <v>0</v>
      </c>
      <c r="Q62" s="271">
        <f>+ROUND([1]OTCHET!F296,0)</f>
        <v>0</v>
      </c>
      <c r="R62" s="52"/>
      <c r="S62" s="273" t="s">
        <v>115</v>
      </c>
      <c r="T62" s="274"/>
      <c r="U62" s="275"/>
      <c r="V62" s="90"/>
      <c r="W62" s="12"/>
      <c r="X62" s="12"/>
      <c r="Y62" s="12"/>
      <c r="Z62" s="12"/>
    </row>
    <row r="63" spans="1:26" s="13" customFormat="1" ht="15.75">
      <c r="A63" s="103"/>
      <c r="B63" s="259" t="s">
        <v>116</v>
      </c>
      <c r="C63" s="260"/>
      <c r="D63" s="261"/>
      <c r="E63" s="17"/>
      <c r="F63" s="262">
        <f>+ROUND(+SUM(F58:F61),0)</f>
        <v>0</v>
      </c>
      <c r="G63" s="263">
        <f>+ROUND(+SUM(G58:G61),0)</f>
        <v>0</v>
      </c>
      <c r="H63" s="17"/>
      <c r="I63" s="262">
        <f>+ROUND(+SUM(I58:I61),0)</f>
        <v>0</v>
      </c>
      <c r="J63" s="263">
        <f>+ROUND(+SUM(J58:J61),0)</f>
        <v>0</v>
      </c>
      <c r="K63" s="109"/>
      <c r="L63" s="263">
        <f>+ROUND(+SUM(L58:L61),0)</f>
        <v>0</v>
      </c>
      <c r="M63" s="109"/>
      <c r="N63" s="264">
        <f>+ROUND(+SUM(N58:N61),0)</f>
        <v>0</v>
      </c>
      <c r="O63" s="111"/>
      <c r="P63" s="262">
        <f>+ROUND(+SUM(P58:P61),0)</f>
        <v>0</v>
      </c>
      <c r="Q63" s="263">
        <f>+ROUND(+SUM(Q58:Q61),0)</f>
        <v>0</v>
      </c>
      <c r="R63" s="52"/>
      <c r="S63" s="168" t="s">
        <v>117</v>
      </c>
      <c r="T63" s="169"/>
      <c r="U63" s="170"/>
      <c r="V63" s="90"/>
      <c r="W63" s="12"/>
      <c r="X63" s="12"/>
      <c r="Y63" s="12"/>
      <c r="Z63" s="12"/>
    </row>
    <row r="64" spans="1:26" s="13" customFormat="1" ht="15.75">
      <c r="A64" s="103"/>
      <c r="B64" s="112" t="s">
        <v>118</v>
      </c>
      <c r="C64" s="113"/>
      <c r="D64" s="114"/>
      <c r="E64" s="258"/>
      <c r="F64" s="132"/>
      <c r="G64" s="133"/>
      <c r="H64" s="17"/>
      <c r="I64" s="132"/>
      <c r="J64" s="133"/>
      <c r="K64" s="109"/>
      <c r="L64" s="133"/>
      <c r="M64" s="109"/>
      <c r="N64" s="158"/>
      <c r="O64" s="111"/>
      <c r="P64" s="132"/>
      <c r="Q64" s="133"/>
      <c r="R64" s="52"/>
      <c r="S64" s="112" t="s">
        <v>118</v>
      </c>
      <c r="T64" s="113"/>
      <c r="U64" s="114"/>
      <c r="V64" s="90"/>
      <c r="W64" s="12"/>
      <c r="X64" s="12"/>
      <c r="Y64" s="12"/>
      <c r="Z64" s="12"/>
    </row>
    <row r="65" spans="1:26" s="13" customFormat="1" ht="15.75">
      <c r="A65" s="103"/>
      <c r="B65" s="118" t="s">
        <v>119</v>
      </c>
      <c r="C65" s="119"/>
      <c r="D65" s="120"/>
      <c r="E65" s="258"/>
      <c r="F65" s="115">
        <f>+IF($P$2=0,$P65,0)</f>
        <v>0</v>
      </c>
      <c r="G65" s="116">
        <f>+IF($P$2=0,$Q65,0)</f>
        <v>0</v>
      </c>
      <c r="H65" s="17"/>
      <c r="I65" s="115">
        <f>+IF(OR($P$2=98,$P$2=42,$P$2=96,$P$2=97),$P65,0)</f>
        <v>0</v>
      </c>
      <c r="J65" s="116">
        <f>+IF(OR($P$2=98,$P$2=42,$P$2=96,$P$2=97),$Q65,0)</f>
        <v>0</v>
      </c>
      <c r="K65" s="109"/>
      <c r="L65" s="116">
        <f>+IF($P$2=33,$Q65,0)</f>
        <v>0</v>
      </c>
      <c r="M65" s="109"/>
      <c r="N65" s="175">
        <f>+ROUND(+G65+J65+L65,0)</f>
        <v>0</v>
      </c>
      <c r="O65" s="111"/>
      <c r="P65" s="115">
        <f>+ROUND([1]OTCHET!E227+[1]OTCHET!E233+SUM([1]OTCHET!E236:E239),0)</f>
        <v>0</v>
      </c>
      <c r="Q65" s="116">
        <f>+ROUND([1]OTCHET!F227+[1]OTCHET!F233+SUM([1]OTCHET!F236:F239),0)</f>
        <v>0</v>
      </c>
      <c r="R65" s="52"/>
      <c r="S65" s="126" t="s">
        <v>120</v>
      </c>
      <c r="T65" s="127"/>
      <c r="U65" s="128"/>
      <c r="V65" s="90"/>
      <c r="W65" s="12"/>
      <c r="X65" s="12"/>
      <c r="Y65" s="12"/>
      <c r="Z65" s="12"/>
    </row>
    <row r="66" spans="1:26" s="13" customFormat="1" ht="15.75">
      <c r="A66" s="103"/>
      <c r="B66" s="155" t="s">
        <v>121</v>
      </c>
      <c r="C66" s="156"/>
      <c r="D66" s="157"/>
      <c r="E66" s="17"/>
      <c r="F66" s="132">
        <f>+IF($P$2=0,$P66,0)</f>
        <v>0</v>
      </c>
      <c r="G66" s="133">
        <f>+IF($P$2=0,$Q66,0)</f>
        <v>0</v>
      </c>
      <c r="H66" s="17"/>
      <c r="I66" s="132">
        <f>+IF(OR($P$2=98,$P$2=42,$P$2=96,$P$2=97),$P66,0)</f>
        <v>0</v>
      </c>
      <c r="J66" s="133">
        <f>+IF(OR($P$2=98,$P$2=42,$P$2=96,$P$2=97),$Q66,0)</f>
        <v>0</v>
      </c>
      <c r="K66" s="109"/>
      <c r="L66" s="133">
        <f>+IF($P$2=33,$Q66,0)</f>
        <v>0</v>
      </c>
      <c r="M66" s="109"/>
      <c r="N66" s="158">
        <f>+ROUND(+G66+J66+L66,0)</f>
        <v>0</v>
      </c>
      <c r="O66" s="111"/>
      <c r="P66" s="132">
        <f>+ROUND([1]OTCHET!E240,0)</f>
        <v>0</v>
      </c>
      <c r="Q66" s="133">
        <f>+ROUND([1]OTCHET!F240,0)</f>
        <v>0</v>
      </c>
      <c r="R66" s="52"/>
      <c r="S66" s="152" t="s">
        <v>122</v>
      </c>
      <c r="T66" s="153"/>
      <c r="U66" s="154"/>
      <c r="V66" s="90"/>
      <c r="W66" s="12"/>
      <c r="X66" s="12"/>
      <c r="Y66" s="12"/>
      <c r="Z66" s="12"/>
    </row>
    <row r="67" spans="1:26" s="13" customFormat="1" ht="15.75">
      <c r="A67" s="103"/>
      <c r="B67" s="259" t="s">
        <v>123</v>
      </c>
      <c r="C67" s="260"/>
      <c r="D67" s="261"/>
      <c r="E67" s="17"/>
      <c r="F67" s="262">
        <f>+ROUND(+SUM(F65:F66),0)</f>
        <v>0</v>
      </c>
      <c r="G67" s="263">
        <f>+ROUND(+SUM(G65:G66),0)</f>
        <v>0</v>
      </c>
      <c r="H67" s="17"/>
      <c r="I67" s="262">
        <f>+ROUND(+SUM(I65:I66),0)</f>
        <v>0</v>
      </c>
      <c r="J67" s="263">
        <f>+ROUND(+SUM(J65:J66),0)</f>
        <v>0</v>
      </c>
      <c r="K67" s="109"/>
      <c r="L67" s="263">
        <f>+ROUND(+SUM(L65:L66),0)</f>
        <v>0</v>
      </c>
      <c r="M67" s="109"/>
      <c r="N67" s="264">
        <f>+ROUND(+SUM(N65:N66),0)</f>
        <v>0</v>
      </c>
      <c r="O67" s="111"/>
      <c r="P67" s="262">
        <f>+ROUND(+SUM(P65:P66),0)</f>
        <v>0</v>
      </c>
      <c r="Q67" s="263">
        <f>+ROUND(+SUM(Q65:Q66),0)</f>
        <v>0</v>
      </c>
      <c r="R67" s="52"/>
      <c r="S67" s="168" t="s">
        <v>124</v>
      </c>
      <c r="T67" s="169"/>
      <c r="U67" s="170"/>
      <c r="V67" s="90"/>
      <c r="W67" s="12"/>
      <c r="X67" s="12"/>
      <c r="Y67" s="12"/>
      <c r="Z67" s="12"/>
    </row>
    <row r="68" spans="1:26" s="13" customFormat="1" ht="15.75">
      <c r="A68" s="103"/>
      <c r="B68" s="112" t="s">
        <v>125</v>
      </c>
      <c r="C68" s="113"/>
      <c r="D68" s="114"/>
      <c r="E68" s="258"/>
      <c r="F68" s="132"/>
      <c r="G68" s="133"/>
      <c r="H68" s="17"/>
      <c r="I68" s="132"/>
      <c r="J68" s="133"/>
      <c r="K68" s="109"/>
      <c r="L68" s="133"/>
      <c r="M68" s="109"/>
      <c r="N68" s="158"/>
      <c r="O68" s="111"/>
      <c r="P68" s="132"/>
      <c r="Q68" s="133"/>
      <c r="R68" s="52"/>
      <c r="S68" s="112" t="s">
        <v>125</v>
      </c>
      <c r="T68" s="113"/>
      <c r="U68" s="114"/>
      <c r="V68" s="90"/>
      <c r="W68" s="12"/>
      <c r="X68" s="12"/>
      <c r="Y68" s="12"/>
      <c r="Z68" s="12"/>
    </row>
    <row r="69" spans="1:26" s="13" customFormat="1" ht="15.75">
      <c r="A69" s="103"/>
      <c r="B69" s="118" t="s">
        <v>126</v>
      </c>
      <c r="C69" s="119"/>
      <c r="D69" s="120"/>
      <c r="E69" s="258"/>
      <c r="F69" s="115">
        <f>+IF($P$2=0,$P69,0)</f>
        <v>0</v>
      </c>
      <c r="G69" s="116">
        <f>+IF($P$2=0,$Q69,0)</f>
        <v>0</v>
      </c>
      <c r="H69" s="17"/>
      <c r="I69" s="115">
        <f>+IF(OR($P$2=98,$P$2=42,$P$2=96,$P$2=97),$P69,0)</f>
        <v>0</v>
      </c>
      <c r="J69" s="116">
        <f>+IF(OR($P$2=98,$P$2=42,$P$2=96,$P$2=97),$Q69,0)</f>
        <v>0</v>
      </c>
      <c r="K69" s="109"/>
      <c r="L69" s="116">
        <f>+IF($P$2=33,$Q69,0)</f>
        <v>0</v>
      </c>
      <c r="M69" s="109"/>
      <c r="N69" s="175">
        <f>+ROUND(+G69+J69+L69,0)</f>
        <v>0</v>
      </c>
      <c r="O69" s="111"/>
      <c r="P69" s="115">
        <f>+ROUND(+SUM([1]OTCHET!E255:E258)+IF(+OR([1]OTCHET!$F$12="5500",[1]OTCHET!$F$12="5600"),+[1]OTCHET!E297,0),0)</f>
        <v>0</v>
      </c>
      <c r="Q69" s="116">
        <f>+ROUND(+SUM([1]OTCHET!F255:F258)+IF(+OR([1]OTCHET!$F$12="5500",[1]OTCHET!$F$12="5600"),+[1]OTCHET!F297,0),0)</f>
        <v>0</v>
      </c>
      <c r="R69" s="52"/>
      <c r="S69" s="126" t="s">
        <v>127</v>
      </c>
      <c r="T69" s="127"/>
      <c r="U69" s="128"/>
      <c r="V69" s="90"/>
      <c r="W69" s="12"/>
      <c r="X69" s="12"/>
      <c r="Y69" s="12"/>
      <c r="Z69" s="12"/>
    </row>
    <row r="70" spans="1:26" s="13" customFormat="1" ht="15.75">
      <c r="A70" s="103"/>
      <c r="B70" s="155" t="s">
        <v>128</v>
      </c>
      <c r="C70" s="156"/>
      <c r="D70" s="157"/>
      <c r="E70" s="17"/>
      <c r="F70" s="132">
        <f>+IF($P$2=0,$P70,0)</f>
        <v>0</v>
      </c>
      <c r="G70" s="133">
        <f>+IF($P$2=0,$Q70,0)</f>
        <v>0</v>
      </c>
      <c r="H70" s="17"/>
      <c r="I70" s="132">
        <f>+IF(OR($P$2=98,$P$2=42,$P$2=96,$P$2=97),$P70,0)</f>
        <v>0</v>
      </c>
      <c r="J70" s="133">
        <f>+IF(OR($P$2=98,$P$2=42,$P$2=96,$P$2=97),$Q70,0)</f>
        <v>0</v>
      </c>
      <c r="K70" s="109"/>
      <c r="L70" s="133">
        <f>+IF($P$2=33,$Q70,0)</f>
        <v>0</v>
      </c>
      <c r="M70" s="109"/>
      <c r="N70" s="158">
        <f>+ROUND(+G70+J70+L70,0)</f>
        <v>0</v>
      </c>
      <c r="O70" s="111"/>
      <c r="P70" s="132">
        <f>+ROUND(+[1]OTCHET!E292,0)</f>
        <v>0</v>
      </c>
      <c r="Q70" s="133">
        <f>+ROUND(+[1]OTCHET!F292,0)</f>
        <v>0</v>
      </c>
      <c r="R70" s="52"/>
      <c r="S70" s="152" t="s">
        <v>129</v>
      </c>
      <c r="T70" s="153"/>
      <c r="U70" s="154"/>
      <c r="V70" s="90"/>
      <c r="W70" s="12"/>
      <c r="X70" s="12"/>
      <c r="Y70" s="12"/>
      <c r="Z70" s="12"/>
    </row>
    <row r="71" spans="1:26" s="13" customFormat="1" ht="15.75">
      <c r="A71" s="103"/>
      <c r="B71" s="259" t="s">
        <v>130</v>
      </c>
      <c r="C71" s="260"/>
      <c r="D71" s="261"/>
      <c r="E71" s="17"/>
      <c r="F71" s="262">
        <f>+ROUND(+SUM(F69:F70),0)</f>
        <v>0</v>
      </c>
      <c r="G71" s="263">
        <f>+ROUND(+SUM(G69:G70),0)</f>
        <v>0</v>
      </c>
      <c r="H71" s="17"/>
      <c r="I71" s="262">
        <f>+ROUND(+SUM(I69:I70),0)</f>
        <v>0</v>
      </c>
      <c r="J71" s="263">
        <f>+ROUND(+SUM(J69:J70),0)</f>
        <v>0</v>
      </c>
      <c r="K71" s="109"/>
      <c r="L71" s="263">
        <f>+ROUND(+SUM(L69:L70),0)</f>
        <v>0</v>
      </c>
      <c r="M71" s="109"/>
      <c r="N71" s="264">
        <f>+ROUND(+SUM(N69:N70),0)</f>
        <v>0</v>
      </c>
      <c r="O71" s="111"/>
      <c r="P71" s="262">
        <f>+ROUND(+SUM(P69:P70),0)</f>
        <v>0</v>
      </c>
      <c r="Q71" s="263">
        <f>+ROUND(+SUM(Q69:Q70),0)</f>
        <v>0</v>
      </c>
      <c r="R71" s="52"/>
      <c r="S71" s="168" t="s">
        <v>131</v>
      </c>
      <c r="T71" s="169"/>
      <c r="U71" s="170"/>
      <c r="V71" s="90"/>
      <c r="W71" s="12"/>
      <c r="X71" s="12"/>
      <c r="Y71" s="12"/>
      <c r="Z71" s="12"/>
    </row>
    <row r="72" spans="1:26" s="13" customFormat="1" ht="15.75">
      <c r="A72" s="103"/>
      <c r="B72" s="112" t="s">
        <v>132</v>
      </c>
      <c r="C72" s="113"/>
      <c r="D72" s="114"/>
      <c r="E72" s="258"/>
      <c r="F72" s="132"/>
      <c r="G72" s="133"/>
      <c r="H72" s="17"/>
      <c r="I72" s="132"/>
      <c r="J72" s="133"/>
      <c r="K72" s="109"/>
      <c r="L72" s="133"/>
      <c r="M72" s="109"/>
      <c r="N72" s="158"/>
      <c r="O72" s="111"/>
      <c r="P72" s="132"/>
      <c r="Q72" s="133"/>
      <c r="R72" s="52"/>
      <c r="S72" s="112" t="s">
        <v>132</v>
      </c>
      <c r="T72" s="113"/>
      <c r="U72" s="114"/>
      <c r="V72" s="90"/>
      <c r="W72" s="12"/>
      <c r="X72" s="12"/>
      <c r="Y72" s="12"/>
      <c r="Z72" s="12"/>
    </row>
    <row r="73" spans="1:26" s="13" customFormat="1" ht="15.75">
      <c r="A73" s="103"/>
      <c r="B73" s="118" t="s">
        <v>133</v>
      </c>
      <c r="C73" s="119"/>
      <c r="D73" s="120"/>
      <c r="E73" s="258"/>
      <c r="F73" s="115">
        <f>+IF($P$2=0,$P73,0)</f>
        <v>0</v>
      </c>
      <c r="G73" s="116">
        <f>+IF($P$2=0,$Q73,0)</f>
        <v>0</v>
      </c>
      <c r="H73" s="17"/>
      <c r="I73" s="115">
        <f>+IF(OR($P$2=98,$P$2=42,$P$2=96,$P$2=97),$P73,0)</f>
        <v>0</v>
      </c>
      <c r="J73" s="116">
        <f>+IF(OR($P$2=98,$P$2=42,$P$2=96,$P$2=97),$Q73,0)</f>
        <v>0</v>
      </c>
      <c r="K73" s="109"/>
      <c r="L73" s="116">
        <f>+IF($P$2=33,$Q73,0)</f>
        <v>0</v>
      </c>
      <c r="M73" s="109"/>
      <c r="N73" s="175">
        <f>+ROUND(+G73+J73+L73,0)</f>
        <v>0</v>
      </c>
      <c r="O73" s="111"/>
      <c r="P73" s="115">
        <f>+ROUND(+[1]OTCHET!E249+[1]OTCHET!E265+[1]OTCHET!E269+[1]OTCHET!E270+[1]OTCHET!E273,0)</f>
        <v>0</v>
      </c>
      <c r="Q73" s="116">
        <f>+ROUND(+[1]OTCHET!F249+[1]OTCHET!F265+[1]OTCHET!F269+[1]OTCHET!F270+[1]OTCHET!F273,0)</f>
        <v>0</v>
      </c>
      <c r="R73" s="52"/>
      <c r="S73" s="126" t="s">
        <v>134</v>
      </c>
      <c r="T73" s="127"/>
      <c r="U73" s="128"/>
      <c r="V73" s="90"/>
      <c r="W73" s="12"/>
      <c r="X73" s="12"/>
      <c r="Y73" s="12"/>
      <c r="Z73" s="12"/>
    </row>
    <row r="74" spans="1:26" s="13" customFormat="1" ht="15.75">
      <c r="A74" s="103"/>
      <c r="B74" s="155" t="s">
        <v>135</v>
      </c>
      <c r="C74" s="156"/>
      <c r="D74" s="157"/>
      <c r="E74" s="17"/>
      <c r="F74" s="132">
        <f>+IF($P$2=0,$P74,0)</f>
        <v>0</v>
      </c>
      <c r="G74" s="133">
        <f>+IF($P$2=0,$Q74,0)</f>
        <v>0</v>
      </c>
      <c r="H74" s="17"/>
      <c r="I74" s="132">
        <f>+IF(OR($P$2=98,$P$2=42,$P$2=96,$P$2=97),$P74,0)</f>
        <v>0</v>
      </c>
      <c r="J74" s="133">
        <f>+IF(OR($P$2=98,$P$2=42,$P$2=96,$P$2=97),$Q74,0)</f>
        <v>0</v>
      </c>
      <c r="K74" s="109"/>
      <c r="L74" s="133">
        <f>+IF($P$2=33,$Q74,0)</f>
        <v>0</v>
      </c>
      <c r="M74" s="109"/>
      <c r="N74" s="158">
        <f>+ROUND(+G74+J74+L74,0)</f>
        <v>0</v>
      </c>
      <c r="O74" s="111"/>
      <c r="P74" s="132">
        <f>+ROUND([1]OTCHET!E274+[1]OTCHET!E288-[1]OTCHET!E292,0)</f>
        <v>0</v>
      </c>
      <c r="Q74" s="133">
        <f>+ROUND([1]OTCHET!F274+[1]OTCHET!F288-[1]OTCHET!F292,0)</f>
        <v>0</v>
      </c>
      <c r="R74" s="52"/>
      <c r="S74" s="152" t="s">
        <v>136</v>
      </c>
      <c r="T74" s="153"/>
      <c r="U74" s="154"/>
      <c r="V74" s="90"/>
      <c r="W74" s="12"/>
      <c r="X74" s="12"/>
      <c r="Y74" s="12"/>
      <c r="Z74" s="12"/>
    </row>
    <row r="75" spans="1:26" s="13" customFormat="1" ht="15.75">
      <c r="A75" s="103"/>
      <c r="B75" s="259" t="s">
        <v>137</v>
      </c>
      <c r="C75" s="260"/>
      <c r="D75" s="261"/>
      <c r="E75" s="17"/>
      <c r="F75" s="262">
        <f>+ROUND(+SUM(F73:F74),0)</f>
        <v>0</v>
      </c>
      <c r="G75" s="263">
        <f>+ROUND(+SUM(G73:G74),0)</f>
        <v>0</v>
      </c>
      <c r="H75" s="17"/>
      <c r="I75" s="262">
        <f>+ROUND(+SUM(I73:I74),0)</f>
        <v>0</v>
      </c>
      <c r="J75" s="263">
        <f>+ROUND(+SUM(J73:J74),0)</f>
        <v>0</v>
      </c>
      <c r="K75" s="109"/>
      <c r="L75" s="263">
        <f>+ROUND(+SUM(L73:L74),0)</f>
        <v>0</v>
      </c>
      <c r="M75" s="109"/>
      <c r="N75" s="264">
        <f>+ROUND(+SUM(N73:N74),0)</f>
        <v>0</v>
      </c>
      <c r="O75" s="111"/>
      <c r="P75" s="262">
        <f>+ROUND(+SUM(P73:P74),0)</f>
        <v>0</v>
      </c>
      <c r="Q75" s="263">
        <f>+ROUND(+SUM(Q73:Q74),0)</f>
        <v>0</v>
      </c>
      <c r="R75" s="52"/>
      <c r="S75" s="168" t="s">
        <v>138</v>
      </c>
      <c r="T75" s="169"/>
      <c r="U75" s="170"/>
      <c r="V75" s="90"/>
      <c r="W75" s="12"/>
      <c r="X75" s="12"/>
      <c r="Y75" s="12"/>
      <c r="Z75" s="12"/>
    </row>
    <row r="76" spans="1:26" s="13" customFormat="1" ht="6.75" customHeight="1">
      <c r="A76" s="103"/>
      <c r="B76" s="276"/>
      <c r="C76" s="277"/>
      <c r="D76" s="278"/>
      <c r="E76" s="17"/>
      <c r="F76" s="132"/>
      <c r="G76" s="133"/>
      <c r="H76" s="17"/>
      <c r="I76" s="132"/>
      <c r="J76" s="133"/>
      <c r="K76" s="109"/>
      <c r="L76" s="133"/>
      <c r="M76" s="109"/>
      <c r="N76" s="158"/>
      <c r="O76" s="111"/>
      <c r="P76" s="132"/>
      <c r="Q76" s="133"/>
      <c r="R76" s="52"/>
      <c r="S76" s="279"/>
      <c r="T76" s="280"/>
      <c r="U76" s="281"/>
      <c r="V76" s="90"/>
      <c r="W76" s="12"/>
      <c r="X76" s="12"/>
      <c r="Y76" s="12"/>
      <c r="Z76" s="12"/>
    </row>
    <row r="77" spans="1:26" s="13" customFormat="1" ht="16.5" thickBot="1">
      <c r="A77" s="103"/>
      <c r="B77" s="282" t="s">
        <v>139</v>
      </c>
      <c r="C77" s="283"/>
      <c r="D77" s="284"/>
      <c r="E77" s="17"/>
      <c r="F77" s="285">
        <f>+ROUND(F56+F63+F67+F71+F75,0)</f>
        <v>0</v>
      </c>
      <c r="G77" s="286">
        <f>+ROUND(G56+G63+G67+G71+G75,0)</f>
        <v>0</v>
      </c>
      <c r="H77" s="17"/>
      <c r="I77" s="285">
        <f>+ROUND(I56+I63+I67+I71+I75,0)</f>
        <v>36715</v>
      </c>
      <c r="J77" s="287">
        <f>+ROUND(J56+J63+J67+J71+J75,0)</f>
        <v>36715</v>
      </c>
      <c r="K77" s="109"/>
      <c r="L77" s="287">
        <f>+ROUND(L56+L63+L67+L71+L75,0)</f>
        <v>0</v>
      </c>
      <c r="M77" s="109"/>
      <c r="N77" s="288">
        <f>+ROUND(N56+N63+N67+N71+N75,0)</f>
        <v>36715</v>
      </c>
      <c r="O77" s="111"/>
      <c r="P77" s="285">
        <f>+ROUND(P56+P63+P67+P71+P75,0)</f>
        <v>36715</v>
      </c>
      <c r="Q77" s="286">
        <f>+ROUND(Q56+Q63+Q67+Q71+Q75,0)</f>
        <v>36715</v>
      </c>
      <c r="R77" s="52"/>
      <c r="S77" s="289" t="s">
        <v>140</v>
      </c>
      <c r="T77" s="290"/>
      <c r="U77" s="291"/>
      <c r="V77" s="292"/>
      <c r="W77" s="293"/>
      <c r="X77" s="294"/>
      <c r="Y77" s="293"/>
      <c r="Z77" s="293"/>
    </row>
    <row r="78" spans="1:26" s="13" customFormat="1" ht="15.75">
      <c r="A78" s="103"/>
      <c r="B78" s="104" t="s">
        <v>141</v>
      </c>
      <c r="C78" s="105"/>
      <c r="D78" s="106"/>
      <c r="E78" s="17"/>
      <c r="F78" s="115"/>
      <c r="G78" s="116"/>
      <c r="H78" s="17"/>
      <c r="I78" s="115"/>
      <c r="J78" s="116"/>
      <c r="K78" s="109"/>
      <c r="L78" s="116"/>
      <c r="M78" s="109"/>
      <c r="N78" s="175"/>
      <c r="O78" s="111"/>
      <c r="P78" s="115"/>
      <c r="Q78" s="116"/>
      <c r="R78" s="52"/>
      <c r="S78" s="104" t="s">
        <v>141</v>
      </c>
      <c r="T78" s="105"/>
      <c r="U78" s="106"/>
      <c r="V78" s="90"/>
      <c r="W78" s="12"/>
      <c r="X78" s="12"/>
      <c r="Y78" s="12"/>
      <c r="Z78" s="12"/>
    </row>
    <row r="79" spans="1:26" s="13" customFormat="1" ht="15.75">
      <c r="A79" s="103"/>
      <c r="B79" s="118" t="s">
        <v>142</v>
      </c>
      <c r="C79" s="119"/>
      <c r="D79" s="120"/>
      <c r="E79" s="17"/>
      <c r="F79" s="121">
        <f>+IF($P$2=0,$P79,0)</f>
        <v>0</v>
      </c>
      <c r="G79" s="122">
        <f>+IF($P$2=0,$Q79,0)</f>
        <v>0</v>
      </c>
      <c r="H79" s="17"/>
      <c r="I79" s="121">
        <f>+IF(OR($P$2=98,$P$2=42,$P$2=96,$P$2=97),$P79,0)</f>
        <v>36715</v>
      </c>
      <c r="J79" s="122">
        <f>+IF(OR($P$2=98,$P$2=42,$P$2=96,$P$2=97),$Q79,0)</f>
        <v>36715</v>
      </c>
      <c r="K79" s="109"/>
      <c r="L79" s="122">
        <f>+IF($P$2=33,$Q79,0)</f>
        <v>0</v>
      </c>
      <c r="M79" s="109"/>
      <c r="N79" s="123">
        <f>+ROUND(+G79+J79+L79,0)</f>
        <v>36715</v>
      </c>
      <c r="O79" s="111"/>
      <c r="P79" s="121">
        <f>+ROUND([1]OTCHET!E419,0)</f>
        <v>36715</v>
      </c>
      <c r="Q79" s="122">
        <f>+ROUND([1]OTCHET!F419,0)</f>
        <v>36715</v>
      </c>
      <c r="R79" s="52"/>
      <c r="S79" s="126" t="s">
        <v>143</v>
      </c>
      <c r="T79" s="127"/>
      <c r="U79" s="128"/>
      <c r="V79" s="90"/>
      <c r="W79" s="12"/>
      <c r="X79" s="12"/>
      <c r="Y79" s="12"/>
      <c r="Z79" s="12"/>
    </row>
    <row r="80" spans="1:26" s="13" customFormat="1" ht="15.75">
      <c r="A80" s="103"/>
      <c r="B80" s="155" t="s">
        <v>144</v>
      </c>
      <c r="C80" s="156"/>
      <c r="D80" s="157"/>
      <c r="E80" s="17"/>
      <c r="F80" s="132">
        <f>+IF($P$2=0,$P80,0)</f>
        <v>0</v>
      </c>
      <c r="G80" s="133">
        <f>+IF($P$2=0,$Q80,0)</f>
        <v>0</v>
      </c>
      <c r="H80" s="17"/>
      <c r="I80" s="132">
        <f>+IF(OR($P$2=98,$P$2=42,$P$2=96,$P$2=97),$P80,0)</f>
        <v>0</v>
      </c>
      <c r="J80" s="133">
        <f>+IF(OR($P$2=98,$P$2=42,$P$2=96,$P$2=97),$Q80,0)</f>
        <v>0</v>
      </c>
      <c r="K80" s="109"/>
      <c r="L80" s="133">
        <f>+IF($P$2=33,$Q80,0)</f>
        <v>0</v>
      </c>
      <c r="M80" s="109"/>
      <c r="N80" s="158">
        <f>+ROUND(+G80+J80+L80,0)</f>
        <v>0</v>
      </c>
      <c r="O80" s="111"/>
      <c r="P80" s="132">
        <f>+ROUND([1]OTCHET!E429,0)</f>
        <v>0</v>
      </c>
      <c r="Q80" s="133">
        <f>+ROUND([1]OTCHET!F429,0)</f>
        <v>0</v>
      </c>
      <c r="R80" s="52"/>
      <c r="S80" s="152" t="s">
        <v>145</v>
      </c>
      <c r="T80" s="153"/>
      <c r="U80" s="154"/>
      <c r="V80" s="90"/>
      <c r="W80" s="12"/>
      <c r="X80" s="12"/>
      <c r="Y80" s="12"/>
      <c r="Z80" s="12"/>
    </row>
    <row r="81" spans="1:26" s="13" customFormat="1" ht="16.5" thickBot="1">
      <c r="A81" s="103"/>
      <c r="B81" s="295" t="s">
        <v>146</v>
      </c>
      <c r="C81" s="296"/>
      <c r="D81" s="297"/>
      <c r="E81" s="17"/>
      <c r="F81" s="298">
        <f>+ROUND(F79+F80,0)</f>
        <v>0</v>
      </c>
      <c r="G81" s="299">
        <f>+ROUND(G79+G80,0)</f>
        <v>0</v>
      </c>
      <c r="H81" s="17"/>
      <c r="I81" s="298">
        <f>+ROUND(I79+I80,0)</f>
        <v>36715</v>
      </c>
      <c r="J81" s="299">
        <f>+ROUND(J79+J80,0)</f>
        <v>36715</v>
      </c>
      <c r="K81" s="109"/>
      <c r="L81" s="299">
        <f>+ROUND(L79+L80,0)</f>
        <v>0</v>
      </c>
      <c r="M81" s="109"/>
      <c r="N81" s="300">
        <f>+ROUND(N79+N80,0)</f>
        <v>36715</v>
      </c>
      <c r="O81" s="111"/>
      <c r="P81" s="298">
        <f>+ROUND(P79+P80,0)</f>
        <v>36715</v>
      </c>
      <c r="Q81" s="299">
        <f>+ROUND(Q79+Q80,0)</f>
        <v>36715</v>
      </c>
      <c r="R81" s="52"/>
      <c r="S81" s="301" t="s">
        <v>147</v>
      </c>
      <c r="T81" s="302"/>
      <c r="U81" s="303"/>
      <c r="V81" s="292"/>
      <c r="W81" s="293"/>
      <c r="X81" s="294"/>
      <c r="Y81" s="293"/>
      <c r="Z81" s="293"/>
    </row>
    <row r="82" spans="1:26" s="13" customFormat="1" ht="15.75" customHeight="1" thickBot="1">
      <c r="A82" s="103"/>
      <c r="B82" s="304">
        <f>+IF(+SUM(F82:N82)=0,0,"Контрола: дефицит/излишък = финансиране с обратен знак (Г. + Д. = 0)")</f>
        <v>0</v>
      </c>
      <c r="C82" s="305"/>
      <c r="D82" s="306"/>
      <c r="E82" s="17"/>
      <c r="F82" s="307">
        <f>+ROUND(F83,0)+ROUND(F84,0)</f>
        <v>0</v>
      </c>
      <c r="G82" s="308">
        <f>+ROUND(G83,0)+ROUND(G84,0)</f>
        <v>0</v>
      </c>
      <c r="H82" s="17"/>
      <c r="I82" s="307">
        <f>+ROUND(I83,0)+ROUND(I84,0)</f>
        <v>0</v>
      </c>
      <c r="J82" s="308">
        <f>+ROUND(J83,0)+ROUND(J84,0)</f>
        <v>0</v>
      </c>
      <c r="K82" s="17"/>
      <c r="L82" s="308">
        <f>+ROUND(L83,0)+ROUND(L84,0)</f>
        <v>0</v>
      </c>
      <c r="M82" s="17"/>
      <c r="N82" s="309">
        <f>+ROUND(N83,0)+ROUND(N84,0)</f>
        <v>0</v>
      </c>
      <c r="O82" s="310"/>
      <c r="P82" s="307">
        <f>+ROUND(P83,0)+ROUND(P84,0)</f>
        <v>0</v>
      </c>
      <c r="Q82" s="308">
        <f>+ROUND(Q83,0)+ROUND(Q84,0)</f>
        <v>0</v>
      </c>
      <c r="R82" s="52"/>
      <c r="S82" s="311"/>
      <c r="T82" s="312"/>
      <c r="U82" s="313"/>
      <c r="V82" s="90"/>
      <c r="W82" s="12"/>
      <c r="X82" s="12"/>
      <c r="Y82" s="12"/>
      <c r="Z82" s="12"/>
    </row>
    <row r="83" spans="1:26" s="13" customFormat="1" ht="19.5" thickTop="1">
      <c r="A83" s="103"/>
      <c r="B83" s="314" t="s">
        <v>148</v>
      </c>
      <c r="C83" s="315"/>
      <c r="D83" s="316"/>
      <c r="E83" s="17"/>
      <c r="F83" s="317">
        <f>+ROUND(F48,0)-ROUND(F77,0)+ROUND(F81,0)</f>
        <v>0</v>
      </c>
      <c r="G83" s="318">
        <f>+ROUND(G48,0)-ROUND(G77,0)+ROUND(G81,0)</f>
        <v>0</v>
      </c>
      <c r="H83" s="17"/>
      <c r="I83" s="317">
        <f>+ROUND(I48,0)-ROUND(I77,0)+ROUND(I81,0)</f>
        <v>0</v>
      </c>
      <c r="J83" s="318">
        <f>+ROUND(J48,0)-ROUND(J77,0)+ROUND(J81,0)</f>
        <v>0</v>
      </c>
      <c r="K83" s="109"/>
      <c r="L83" s="318">
        <f>+ROUND(L48,0)-ROUND(L77,0)+ROUND(L81,0)</f>
        <v>0</v>
      </c>
      <c r="M83" s="109"/>
      <c r="N83" s="319">
        <f>+ROUND(N48,0)-ROUND(N77,0)+ROUND(N81,0)</f>
        <v>0</v>
      </c>
      <c r="O83" s="320"/>
      <c r="P83" s="317">
        <f>+ROUND(P48,0)-ROUND(P77,0)+ROUND(P81,0)</f>
        <v>0</v>
      </c>
      <c r="Q83" s="318">
        <f>+ROUND(Q48,0)-ROUND(Q77,0)+ROUND(Q81,0)</f>
        <v>0</v>
      </c>
      <c r="R83" s="52"/>
      <c r="S83" s="314" t="s">
        <v>148</v>
      </c>
      <c r="T83" s="315"/>
      <c r="U83" s="316"/>
      <c r="V83" s="292"/>
      <c r="W83" s="293"/>
      <c r="X83" s="294"/>
      <c r="Y83" s="293"/>
      <c r="Z83" s="293"/>
    </row>
    <row r="84" spans="1:26" s="13" customFormat="1" ht="19.5" thickBot="1">
      <c r="A84" s="103"/>
      <c r="B84" s="321" t="s">
        <v>149</v>
      </c>
      <c r="C84" s="322"/>
      <c r="D84" s="323"/>
      <c r="E84" s="324"/>
      <c r="F84" s="325">
        <f>+ROUND(F101,0)+ROUND(F120,0)+ROUND(F127,0)-ROUND(F132,0)</f>
        <v>0</v>
      </c>
      <c r="G84" s="326">
        <f>+ROUND(G101,0)+ROUND(G120,0)+ROUND(G127,0)-ROUND(G132,0)</f>
        <v>0</v>
      </c>
      <c r="H84" s="17"/>
      <c r="I84" s="325">
        <f>+ROUND(I101,0)+ROUND(I120,0)+ROUND(I127,0)-ROUND(I132,0)</f>
        <v>0</v>
      </c>
      <c r="J84" s="326">
        <f>+ROUND(J101,0)+ROUND(J120,0)+ROUND(J127,0)-ROUND(J132,0)</f>
        <v>0</v>
      </c>
      <c r="K84" s="109"/>
      <c r="L84" s="326">
        <f>+ROUND(L101,0)+ROUND(L120,0)+ROUND(L127,0)-ROUND(L132,0)</f>
        <v>0</v>
      </c>
      <c r="M84" s="109"/>
      <c r="N84" s="327">
        <f>+ROUND(N101,0)+ROUND(N120,0)+ROUND(N127,0)-ROUND(N132,0)</f>
        <v>0</v>
      </c>
      <c r="O84" s="320"/>
      <c r="P84" s="325">
        <f>+ROUND(P101,0)+ROUND(P120,0)+ROUND(P127,0)-ROUND(P132,0)</f>
        <v>0</v>
      </c>
      <c r="Q84" s="326">
        <f>+ROUND(Q101,0)+ROUND(Q120,0)+ROUND(Q127,0)-ROUND(Q132,0)</f>
        <v>0</v>
      </c>
      <c r="R84" s="52"/>
      <c r="S84" s="321" t="s">
        <v>149</v>
      </c>
      <c r="T84" s="322"/>
      <c r="U84" s="323"/>
      <c r="V84" s="292"/>
      <c r="W84" s="293"/>
      <c r="X84" s="294"/>
      <c r="Y84" s="293"/>
      <c r="Z84" s="293"/>
    </row>
    <row r="85" spans="1:26" s="13" customFormat="1" ht="16.5" thickTop="1">
      <c r="A85" s="103"/>
      <c r="B85" s="104" t="s">
        <v>150</v>
      </c>
      <c r="C85" s="105"/>
      <c r="D85" s="106"/>
      <c r="E85" s="17"/>
      <c r="F85" s="107"/>
      <c r="G85" s="108"/>
      <c r="H85" s="17"/>
      <c r="I85" s="107"/>
      <c r="J85" s="108"/>
      <c r="K85" s="109"/>
      <c r="L85" s="108"/>
      <c r="M85" s="109"/>
      <c r="N85" s="171"/>
      <c r="O85" s="111"/>
      <c r="P85" s="107"/>
      <c r="Q85" s="108"/>
      <c r="R85" s="52"/>
      <c r="S85" s="104" t="s">
        <v>150</v>
      </c>
      <c r="T85" s="105"/>
      <c r="U85" s="106"/>
      <c r="V85" s="90"/>
      <c r="W85" s="12"/>
      <c r="X85" s="12"/>
      <c r="Y85" s="12"/>
      <c r="Z85" s="12"/>
    </row>
    <row r="86" spans="1:26" s="13" customFormat="1" ht="15.75">
      <c r="A86" s="103"/>
      <c r="B86" s="328" t="s">
        <v>151</v>
      </c>
      <c r="C86" s="329"/>
      <c r="D86" s="330"/>
      <c r="E86" s="17"/>
      <c r="F86" s="121"/>
      <c r="G86" s="122"/>
      <c r="H86" s="17"/>
      <c r="I86" s="121"/>
      <c r="J86" s="122"/>
      <c r="K86" s="109"/>
      <c r="L86" s="122"/>
      <c r="M86" s="109"/>
      <c r="N86" s="123"/>
      <c r="O86" s="111"/>
      <c r="P86" s="121"/>
      <c r="Q86" s="122"/>
      <c r="R86" s="52"/>
      <c r="S86" s="328" t="s">
        <v>151</v>
      </c>
      <c r="T86" s="329"/>
      <c r="U86" s="330"/>
      <c r="V86" s="90"/>
      <c r="W86" s="12"/>
      <c r="X86" s="12"/>
      <c r="Y86" s="12"/>
      <c r="Z86" s="12"/>
    </row>
    <row r="87" spans="1:26" s="13" customFormat="1" ht="15.75">
      <c r="A87" s="103"/>
      <c r="B87" s="149" t="s">
        <v>152</v>
      </c>
      <c r="C87" s="150"/>
      <c r="D87" s="151"/>
      <c r="E87" s="17"/>
      <c r="F87" s="147">
        <f>+IF($P$2=0,$P87,0)</f>
        <v>0</v>
      </c>
      <c r="G87" s="148">
        <f>+IF($P$2=0,$Q87,0)</f>
        <v>0</v>
      </c>
      <c r="H87" s="17"/>
      <c r="I87" s="147">
        <f>+IF(OR($P$2=98,$P$2=42,$P$2=96,$P$2=97),$P87,0)</f>
        <v>0</v>
      </c>
      <c r="J87" s="148">
        <f>+IF(OR($P$2=98,$P$2=42,$P$2=96,$P$2=97),$Q87,0)</f>
        <v>0</v>
      </c>
      <c r="K87" s="109"/>
      <c r="L87" s="148">
        <f>+IF($P$2=33,$Q87,0)</f>
        <v>0</v>
      </c>
      <c r="M87" s="109"/>
      <c r="N87" s="134">
        <f>+ROUND(+G87+J87+L87,0)</f>
        <v>0</v>
      </c>
      <c r="O87" s="111"/>
      <c r="P87" s="147">
        <f>+ROUND(+[1]OTCHET!E462+[1]OTCHET!E463,0)</f>
        <v>0</v>
      </c>
      <c r="Q87" s="148">
        <f>+ROUND(+[1]OTCHET!F462+[1]OTCHET!F463,0)</f>
        <v>0</v>
      </c>
      <c r="R87" s="52"/>
      <c r="S87" s="126" t="s">
        <v>153</v>
      </c>
      <c r="T87" s="127"/>
      <c r="U87" s="128"/>
      <c r="V87" s="90"/>
      <c r="W87" s="12"/>
      <c r="X87" s="12"/>
      <c r="Y87" s="12"/>
      <c r="Z87" s="12"/>
    </row>
    <row r="88" spans="1:26" s="13" customFormat="1" ht="15.75">
      <c r="A88" s="103"/>
      <c r="B88" s="155" t="s">
        <v>154</v>
      </c>
      <c r="C88" s="156"/>
      <c r="D88" s="157"/>
      <c r="E88" s="17"/>
      <c r="F88" s="132">
        <f>+IF($P$2=0,$P88,0)</f>
        <v>0</v>
      </c>
      <c r="G88" s="133">
        <f>+IF($P$2=0,$Q88,0)</f>
        <v>0</v>
      </c>
      <c r="H88" s="17"/>
      <c r="I88" s="132">
        <f>+IF(OR($P$2=98,$P$2=42,$P$2=96,$P$2=97),$P88,0)</f>
        <v>0</v>
      </c>
      <c r="J88" s="133">
        <f>+IF(OR($P$2=98,$P$2=42,$P$2=96,$P$2=97),$Q88,0)</f>
        <v>0</v>
      </c>
      <c r="K88" s="109"/>
      <c r="L88" s="133">
        <f>+IF($P$2=33,$Q88,0)</f>
        <v>0</v>
      </c>
      <c r="M88" s="109"/>
      <c r="N88" s="158">
        <f>+ROUND(+G88+J88+L88,0)</f>
        <v>0</v>
      </c>
      <c r="O88" s="111"/>
      <c r="P88" s="132">
        <f>+ROUND([1]OTCHET!E464+[1]OTCHET!E535,0)</f>
        <v>0</v>
      </c>
      <c r="Q88" s="133">
        <f>+ROUND([1]OTCHET!F464+[1]OTCHET!F535,0)</f>
        <v>0</v>
      </c>
      <c r="R88" s="52"/>
      <c r="S88" s="152" t="s">
        <v>155</v>
      </c>
      <c r="T88" s="153"/>
      <c r="U88" s="154"/>
      <c r="V88" s="90"/>
      <c r="W88" s="12"/>
      <c r="X88" s="12"/>
      <c r="Y88" s="12"/>
      <c r="Z88" s="12"/>
    </row>
    <row r="89" spans="1:26" s="13" customFormat="1" ht="15.75">
      <c r="A89" s="103"/>
      <c r="B89" s="162" t="s">
        <v>156</v>
      </c>
      <c r="C89" s="163"/>
      <c r="D89" s="164"/>
      <c r="E89" s="17"/>
      <c r="F89" s="165">
        <f>+ROUND(+SUM(F87:F88),0)</f>
        <v>0</v>
      </c>
      <c r="G89" s="166">
        <f>+ROUND(+SUM(G87:G88),0)</f>
        <v>0</v>
      </c>
      <c r="H89" s="17"/>
      <c r="I89" s="165">
        <f>+ROUND(+SUM(I87:I88),0)</f>
        <v>0</v>
      </c>
      <c r="J89" s="166">
        <f>+ROUND(+SUM(J87:J88),0)</f>
        <v>0</v>
      </c>
      <c r="K89" s="109"/>
      <c r="L89" s="166">
        <f>+ROUND(+SUM(L87:L88),0)</f>
        <v>0</v>
      </c>
      <c r="M89" s="109"/>
      <c r="N89" s="167">
        <f>+ROUND(+SUM(N87:N88),0)</f>
        <v>0</v>
      </c>
      <c r="O89" s="111"/>
      <c r="P89" s="165">
        <f>+ROUND(+SUM(P87:P88),0)</f>
        <v>0</v>
      </c>
      <c r="Q89" s="166">
        <f>+ROUND(+SUM(Q87:Q88),0)</f>
        <v>0</v>
      </c>
      <c r="R89" s="52"/>
      <c r="S89" s="168" t="s">
        <v>157</v>
      </c>
      <c r="T89" s="169"/>
      <c r="U89" s="170"/>
      <c r="V89" s="90"/>
      <c r="W89" s="12"/>
      <c r="X89" s="12"/>
      <c r="Y89" s="12"/>
      <c r="Z89" s="12"/>
    </row>
    <row r="90" spans="1:26" s="13" customFormat="1" ht="15.75">
      <c r="A90" s="103"/>
      <c r="B90" s="112" t="s">
        <v>158</v>
      </c>
      <c r="C90" s="113"/>
      <c r="D90" s="114"/>
      <c r="E90" s="17"/>
      <c r="F90" s="107"/>
      <c r="G90" s="108"/>
      <c r="H90" s="17"/>
      <c r="I90" s="107"/>
      <c r="J90" s="108"/>
      <c r="K90" s="109"/>
      <c r="L90" s="108"/>
      <c r="M90" s="109"/>
      <c r="N90" s="171"/>
      <c r="O90" s="111"/>
      <c r="P90" s="107"/>
      <c r="Q90" s="108"/>
      <c r="R90" s="52"/>
      <c r="S90" s="112" t="s">
        <v>158</v>
      </c>
      <c r="T90" s="113"/>
      <c r="U90" s="114"/>
      <c r="V90" s="90"/>
      <c r="W90" s="12"/>
      <c r="X90" s="12"/>
      <c r="Y90" s="12"/>
      <c r="Z90" s="12"/>
    </row>
    <row r="91" spans="1:26" s="13" customFormat="1" ht="15.75">
      <c r="A91" s="103"/>
      <c r="B91" s="118" t="s">
        <v>159</v>
      </c>
      <c r="C91" s="119"/>
      <c r="D91" s="120"/>
      <c r="E91" s="17"/>
      <c r="F91" s="121">
        <f>+IF($P$2=0,$P91,0)</f>
        <v>0</v>
      </c>
      <c r="G91" s="122">
        <f>+IF($P$2=0,$Q91,0)</f>
        <v>0</v>
      </c>
      <c r="H91" s="17"/>
      <c r="I91" s="121">
        <f>+IF(OR($P$2=98,$P$2=42,$P$2=96,$P$2=97),$P91,0)</f>
        <v>0</v>
      </c>
      <c r="J91" s="122">
        <f>+IF(OR($P$2=98,$P$2=42,$P$2=96,$P$2=97),$Q91,0)</f>
        <v>0</v>
      </c>
      <c r="K91" s="109"/>
      <c r="L91" s="122">
        <f>+IF($P$2=33,$Q91,0)</f>
        <v>0</v>
      </c>
      <c r="M91" s="109"/>
      <c r="N91" s="123">
        <f>+ROUND(+G91+J91+L91,0)</f>
        <v>0</v>
      </c>
      <c r="O91" s="111"/>
      <c r="P91" s="121">
        <f>+ROUND([1]OTCHET!E466+[1]OTCHET!E469+[1]OTCHET!E479,0)</f>
        <v>0</v>
      </c>
      <c r="Q91" s="122">
        <f>+ROUND([1]OTCHET!F466+[1]OTCHET!F469+[1]OTCHET!F479,0)</f>
        <v>0</v>
      </c>
      <c r="R91" s="52"/>
      <c r="S91" s="126" t="s">
        <v>160</v>
      </c>
      <c r="T91" s="127"/>
      <c r="U91" s="128"/>
      <c r="V91" s="90"/>
      <c r="W91" s="12"/>
      <c r="X91" s="12"/>
      <c r="Y91" s="12"/>
      <c r="Z91" s="12"/>
    </row>
    <row r="92" spans="1:26" s="13" customFormat="1" ht="15.75">
      <c r="A92" s="103"/>
      <c r="B92" s="149" t="s">
        <v>161</v>
      </c>
      <c r="C92" s="150"/>
      <c r="D92" s="151"/>
      <c r="E92" s="17"/>
      <c r="F92" s="132">
        <f>+IF($P$2=0,$P92,0)</f>
        <v>0</v>
      </c>
      <c r="G92" s="133">
        <f>+IF($P$2=0,$Q92,0)</f>
        <v>0</v>
      </c>
      <c r="H92" s="17"/>
      <c r="I92" s="132">
        <f>+IF(OR($P$2=98,$P$2=42,$P$2=96,$P$2=97),$P92,0)</f>
        <v>0</v>
      </c>
      <c r="J92" s="133">
        <f>+IF(OR($P$2=98,$P$2=42,$P$2=96,$P$2=97),$Q92,0)</f>
        <v>0</v>
      </c>
      <c r="K92" s="109"/>
      <c r="L92" s="133">
        <f>+IF($P$2=33,$Q92,0)</f>
        <v>0</v>
      </c>
      <c r="M92" s="109"/>
      <c r="N92" s="158">
        <f>+ROUND(+G92+J92+L92,0)</f>
        <v>0</v>
      </c>
      <c r="O92" s="111"/>
      <c r="P92" s="132">
        <f>+ROUND([1]OTCHET!E467+[1]OTCHET!E470+[1]OTCHET!E480+[1]OTCHET!E502+IF(+[1]OTCHET!E494&gt;0,+[1]OTCHET!E494,0),0)</f>
        <v>0</v>
      </c>
      <c r="Q92" s="133">
        <f>+ROUND([1]OTCHET!F467+[1]OTCHET!F470+[1]OTCHET!F480+[1]OTCHET!F502+IF(+[1]OTCHET!F494&gt;0,+[1]OTCHET!F494,0),0)</f>
        <v>0</v>
      </c>
      <c r="R92" s="52"/>
      <c r="S92" s="152" t="s">
        <v>162</v>
      </c>
      <c r="T92" s="153"/>
      <c r="U92" s="154"/>
      <c r="V92" s="90"/>
      <c r="W92" s="12"/>
      <c r="X92" s="12"/>
      <c r="Y92" s="12"/>
      <c r="Z92" s="12"/>
    </row>
    <row r="93" spans="1:26" s="13" customFormat="1" ht="15.75">
      <c r="A93" s="103"/>
      <c r="B93" s="149" t="s">
        <v>163</v>
      </c>
      <c r="C93" s="150"/>
      <c r="D93" s="151"/>
      <c r="E93" s="17"/>
      <c r="F93" s="147">
        <f>+IF($P$2=0,$P93,0)</f>
        <v>0</v>
      </c>
      <c r="G93" s="148">
        <f>+IF($P$2=0,$Q93,0)</f>
        <v>0</v>
      </c>
      <c r="H93" s="17"/>
      <c r="I93" s="147">
        <f>+IF(OR($P$2=98,$P$2=42,$P$2=96,$P$2=97),$P93,0)</f>
        <v>0</v>
      </c>
      <c r="J93" s="148">
        <f>+IF(OR($P$2=98,$P$2=42,$P$2=96,$P$2=97),$Q93,0)</f>
        <v>0</v>
      </c>
      <c r="K93" s="109"/>
      <c r="L93" s="148">
        <f>+IF($P$2=33,$Q93,0)</f>
        <v>0</v>
      </c>
      <c r="M93" s="109"/>
      <c r="N93" s="134">
        <f>+ROUND(+G93+J93+L93,0)</f>
        <v>0</v>
      </c>
      <c r="O93" s="111"/>
      <c r="P93" s="147">
        <f>+ROUND(+SUM([1]OTCHET!E472:E474),0)</f>
        <v>0</v>
      </c>
      <c r="Q93" s="148">
        <f>+ROUND(+SUM([1]OTCHET!F472:F474),0)</f>
        <v>0</v>
      </c>
      <c r="R93" s="52"/>
      <c r="S93" s="152" t="s">
        <v>164</v>
      </c>
      <c r="T93" s="153"/>
      <c r="U93" s="154"/>
      <c r="V93" s="90"/>
      <c r="W93" s="12"/>
      <c r="X93" s="12"/>
      <c r="Y93" s="12"/>
      <c r="Z93" s="12"/>
    </row>
    <row r="94" spans="1:26" s="13" customFormat="1" ht="15.75">
      <c r="A94" s="103"/>
      <c r="B94" s="331" t="s">
        <v>165</v>
      </c>
      <c r="C94" s="332"/>
      <c r="D94" s="333"/>
      <c r="E94" s="17"/>
      <c r="F94" s="115">
        <f>+IF($P$2=0,$P94,0)</f>
        <v>0</v>
      </c>
      <c r="G94" s="116">
        <f>+IF($P$2=0,$Q94,0)</f>
        <v>0</v>
      </c>
      <c r="H94" s="17"/>
      <c r="I94" s="115">
        <f>+IF(OR($P$2=98,$P$2=42,$P$2=96,$P$2=97),$P94,0)</f>
        <v>0</v>
      </c>
      <c r="J94" s="116">
        <f>+IF(OR($P$2=98,$P$2=42,$P$2=96,$P$2=97),$Q94,0)</f>
        <v>0</v>
      </c>
      <c r="K94" s="109"/>
      <c r="L94" s="116">
        <f>+IF($P$2=33,$Q94,0)</f>
        <v>0</v>
      </c>
      <c r="M94" s="109"/>
      <c r="N94" s="175">
        <f>+ROUND(+G94+J94+L94,0)</f>
        <v>0</v>
      </c>
      <c r="O94" s="111"/>
      <c r="P94" s="115">
        <f>+ROUND(+SUM([1]OTCHET!E475:E476),0)</f>
        <v>0</v>
      </c>
      <c r="Q94" s="116">
        <f>+ROUND(+SUM([1]OTCHET!F475:F476),0)</f>
        <v>0</v>
      </c>
      <c r="R94" s="52"/>
      <c r="S94" s="159" t="s">
        <v>166</v>
      </c>
      <c r="T94" s="160"/>
      <c r="U94" s="161"/>
      <c r="V94" s="90"/>
      <c r="W94" s="12"/>
      <c r="X94" s="12"/>
      <c r="Y94" s="12"/>
      <c r="Z94" s="12"/>
    </row>
    <row r="95" spans="1:26" s="13" customFormat="1" ht="15.75">
      <c r="A95" s="103"/>
      <c r="B95" s="162" t="s">
        <v>167</v>
      </c>
      <c r="C95" s="163"/>
      <c r="D95" s="164"/>
      <c r="E95" s="17"/>
      <c r="F95" s="165">
        <f>+ROUND(+SUM(F91:F94),0)</f>
        <v>0</v>
      </c>
      <c r="G95" s="166">
        <f>+ROUND(+SUM(G91:G94),0)</f>
        <v>0</v>
      </c>
      <c r="H95" s="17"/>
      <c r="I95" s="165">
        <f>+ROUND(+SUM(I91:I94),0)</f>
        <v>0</v>
      </c>
      <c r="J95" s="166">
        <f>+ROUND(+SUM(J91:J94),0)</f>
        <v>0</v>
      </c>
      <c r="K95" s="109"/>
      <c r="L95" s="166">
        <f>+ROUND(+SUM(L91:L94),0)</f>
        <v>0</v>
      </c>
      <c r="M95" s="109"/>
      <c r="N95" s="167">
        <f>+ROUND(+SUM(N91:N94),0)</f>
        <v>0</v>
      </c>
      <c r="O95" s="111"/>
      <c r="P95" s="165">
        <f>+ROUND(+SUM(P91:P94),0)</f>
        <v>0</v>
      </c>
      <c r="Q95" s="166">
        <f>+ROUND(+SUM(Q91:Q94),0)</f>
        <v>0</v>
      </c>
      <c r="R95" s="52"/>
      <c r="S95" s="168" t="s">
        <v>168</v>
      </c>
      <c r="T95" s="169"/>
      <c r="U95" s="170"/>
      <c r="V95" s="90"/>
      <c r="W95" s="12"/>
      <c r="X95" s="12"/>
      <c r="Y95" s="12"/>
      <c r="Z95" s="12"/>
    </row>
    <row r="96" spans="1:26" s="13" customFormat="1" ht="15.75">
      <c r="A96" s="103"/>
      <c r="B96" s="112" t="s">
        <v>169</v>
      </c>
      <c r="C96" s="113"/>
      <c r="D96" s="114"/>
      <c r="E96" s="17"/>
      <c r="F96" s="107"/>
      <c r="G96" s="108"/>
      <c r="H96" s="17"/>
      <c r="I96" s="107"/>
      <c r="J96" s="108"/>
      <c r="K96" s="109"/>
      <c r="L96" s="108"/>
      <c r="M96" s="109"/>
      <c r="N96" s="171"/>
      <c r="O96" s="111"/>
      <c r="P96" s="107"/>
      <c r="Q96" s="108"/>
      <c r="R96" s="52"/>
      <c r="S96" s="112" t="s">
        <v>169</v>
      </c>
      <c r="T96" s="113"/>
      <c r="U96" s="114"/>
      <c r="V96" s="90"/>
      <c r="W96" s="12"/>
      <c r="X96" s="12"/>
      <c r="Y96" s="12"/>
      <c r="Z96" s="12"/>
    </row>
    <row r="97" spans="1:26" s="13" customFormat="1" ht="15.75">
      <c r="A97" s="103"/>
      <c r="B97" s="118" t="s">
        <v>170</v>
      </c>
      <c r="C97" s="119"/>
      <c r="D97" s="120"/>
      <c r="E97" s="17"/>
      <c r="F97" s="121">
        <f>+IF($P$2=0,$P97,0)</f>
        <v>0</v>
      </c>
      <c r="G97" s="122">
        <f>+IF($P$2=0,$Q97,0)</f>
        <v>0</v>
      </c>
      <c r="H97" s="17"/>
      <c r="I97" s="121">
        <f>+IF(OR($P$2=98,$P$2=42,$P$2=96,$P$2=97),$P97,0)</f>
        <v>0</v>
      </c>
      <c r="J97" s="122">
        <f>+IF(OR($P$2=98,$P$2=42,$P$2=96,$P$2=97),$Q97,0)</f>
        <v>0</v>
      </c>
      <c r="K97" s="109"/>
      <c r="L97" s="122">
        <f>+IF($P$2=33,$Q97,0)</f>
        <v>0</v>
      </c>
      <c r="M97" s="109"/>
      <c r="N97" s="123">
        <f>+ROUND(+G97+J97+L97,0)</f>
        <v>0</v>
      </c>
      <c r="O97" s="111"/>
      <c r="P97" s="121">
        <f>+ROUND([1]OTCHET!E536+[1]OTCHET!E541,0)</f>
        <v>0</v>
      </c>
      <c r="Q97" s="122">
        <f>+ROUND([1]OTCHET!F536+[1]OTCHET!F541,0)</f>
        <v>0</v>
      </c>
      <c r="R97" s="52"/>
      <c r="S97" s="126" t="s">
        <v>171</v>
      </c>
      <c r="T97" s="127"/>
      <c r="U97" s="128"/>
      <c r="V97" s="90"/>
      <c r="W97" s="12"/>
      <c r="X97" s="12"/>
      <c r="Y97" s="12"/>
      <c r="Z97" s="12"/>
    </row>
    <row r="98" spans="1:26" s="13" customFormat="1" ht="15.75">
      <c r="A98" s="103"/>
      <c r="B98" s="155" t="s">
        <v>172</v>
      </c>
      <c r="C98" s="156"/>
      <c r="D98" s="157"/>
      <c r="E98" s="17"/>
      <c r="F98" s="132">
        <f>+IF($P$2=0,$P98,0)</f>
        <v>0</v>
      </c>
      <c r="G98" s="133">
        <f>+IF($P$2=0,$Q98,0)</f>
        <v>0</v>
      </c>
      <c r="H98" s="17"/>
      <c r="I98" s="132">
        <f>+IF(OR($P$2=98,$P$2=42,$P$2=96,$P$2=97),$P98,0)</f>
        <v>0</v>
      </c>
      <c r="J98" s="133">
        <f>+IF(OR($P$2=98,$P$2=42,$P$2=96,$P$2=97),$Q98,0)</f>
        <v>0</v>
      </c>
      <c r="K98" s="109"/>
      <c r="L98" s="133">
        <f>+IF($P$2=33,$Q98,0)</f>
        <v>0</v>
      </c>
      <c r="M98" s="109"/>
      <c r="N98" s="158">
        <f>+ROUND(+G98+J98+L98,0)</f>
        <v>0</v>
      </c>
      <c r="O98" s="111"/>
      <c r="P98" s="132">
        <f>+ROUND(+[1]OTCHET!E477+[1]OTCHET!E558+[1]OTCHET!E560,0)</f>
        <v>0</v>
      </c>
      <c r="Q98" s="133">
        <f>+ROUND(+[1]OTCHET!F477+[1]OTCHET!F558+[1]OTCHET!F560,0)</f>
        <v>0</v>
      </c>
      <c r="R98" s="52"/>
      <c r="S98" s="152" t="s">
        <v>173</v>
      </c>
      <c r="T98" s="153"/>
      <c r="U98" s="154"/>
      <c r="V98" s="90"/>
      <c r="W98" s="12"/>
      <c r="X98" s="12"/>
      <c r="Y98" s="12"/>
      <c r="Z98" s="12"/>
    </row>
    <row r="99" spans="1:26" s="13" customFormat="1" ht="15.75">
      <c r="A99" s="103"/>
      <c r="B99" s="162" t="s">
        <v>174</v>
      </c>
      <c r="C99" s="163"/>
      <c r="D99" s="164"/>
      <c r="E99" s="17"/>
      <c r="F99" s="165">
        <f>+ROUND(+SUM(F97:F98),0)</f>
        <v>0</v>
      </c>
      <c r="G99" s="166">
        <f>+ROUND(+SUM(G97:G98),0)</f>
        <v>0</v>
      </c>
      <c r="H99" s="17"/>
      <c r="I99" s="165">
        <f>+ROUND(+SUM(I97:I98),0)</f>
        <v>0</v>
      </c>
      <c r="J99" s="166">
        <f>+ROUND(+SUM(J97:J98),0)</f>
        <v>0</v>
      </c>
      <c r="K99" s="109"/>
      <c r="L99" s="166">
        <f>+ROUND(+SUM(L97:L98),0)</f>
        <v>0</v>
      </c>
      <c r="M99" s="109"/>
      <c r="N99" s="167">
        <f>+ROUND(+SUM(N97:N98),0)</f>
        <v>0</v>
      </c>
      <c r="O99" s="111"/>
      <c r="P99" s="165">
        <f>+ROUND(+SUM(P97:P98),0)</f>
        <v>0</v>
      </c>
      <c r="Q99" s="166">
        <f>+ROUND(+SUM(Q97:Q98),0)</f>
        <v>0</v>
      </c>
      <c r="R99" s="52"/>
      <c r="S99" s="168" t="s">
        <v>175</v>
      </c>
      <c r="T99" s="169"/>
      <c r="U99" s="170"/>
      <c r="V99" s="90"/>
      <c r="W99" s="12"/>
      <c r="X99" s="12"/>
      <c r="Y99" s="12"/>
      <c r="Z99" s="12"/>
    </row>
    <row r="100" spans="1:26" s="13" customFormat="1" ht="8.25" customHeight="1">
      <c r="A100" s="103"/>
      <c r="B100" s="244"/>
      <c r="C100" s="173"/>
      <c r="D100" s="174"/>
      <c r="E100" s="17"/>
      <c r="F100" s="121"/>
      <c r="G100" s="122"/>
      <c r="H100" s="17"/>
      <c r="I100" s="121"/>
      <c r="J100" s="122"/>
      <c r="K100" s="109"/>
      <c r="L100" s="122"/>
      <c r="M100" s="109"/>
      <c r="N100" s="123"/>
      <c r="O100" s="111"/>
      <c r="P100" s="121"/>
      <c r="Q100" s="122"/>
      <c r="R100" s="52"/>
      <c r="S100" s="245"/>
      <c r="T100" s="246"/>
      <c r="U100" s="247"/>
      <c r="V100" s="90"/>
      <c r="W100" s="12"/>
      <c r="X100" s="12"/>
      <c r="Y100" s="12"/>
      <c r="Z100" s="12"/>
    </row>
    <row r="101" spans="1:26" s="13" customFormat="1" ht="16.5" thickBot="1">
      <c r="A101" s="103"/>
      <c r="B101" s="248" t="s">
        <v>176</v>
      </c>
      <c r="C101" s="249"/>
      <c r="D101" s="250"/>
      <c r="E101" s="17"/>
      <c r="F101" s="251">
        <f>+ROUND(F89+F95+F99,0)</f>
        <v>0</v>
      </c>
      <c r="G101" s="252">
        <f>+ROUND(G89+G95+G99,0)</f>
        <v>0</v>
      </c>
      <c r="H101" s="17"/>
      <c r="I101" s="251">
        <f>+ROUND(I89+I95+I99,0)</f>
        <v>0</v>
      </c>
      <c r="J101" s="252">
        <f>+ROUND(J89+J95+J99,0)</f>
        <v>0</v>
      </c>
      <c r="K101" s="109"/>
      <c r="L101" s="252">
        <f>+ROUND(L89+L95+L99,0)</f>
        <v>0</v>
      </c>
      <c r="M101" s="109"/>
      <c r="N101" s="253">
        <f>+ROUND(N89+N95+N99,0)</f>
        <v>0</v>
      </c>
      <c r="O101" s="254"/>
      <c r="P101" s="251">
        <f>+ROUND(P89+P95+P99,0)</f>
        <v>0</v>
      </c>
      <c r="Q101" s="252">
        <f>+ROUND(Q89+Q95+Q99,0)</f>
        <v>0</v>
      </c>
      <c r="R101" s="52"/>
      <c r="S101" s="255" t="s">
        <v>177</v>
      </c>
      <c r="T101" s="256"/>
      <c r="U101" s="257"/>
      <c r="V101" s="90"/>
      <c r="W101" s="12"/>
      <c r="X101" s="12"/>
      <c r="Y101" s="12"/>
      <c r="Z101" s="12"/>
    </row>
    <row r="102" spans="1:26" s="13" customFormat="1" ht="15.75">
      <c r="A102" s="103"/>
      <c r="B102" s="104" t="s">
        <v>178</v>
      </c>
      <c r="C102" s="105"/>
      <c r="D102" s="106"/>
      <c r="E102" s="17"/>
      <c r="F102" s="115"/>
      <c r="G102" s="116"/>
      <c r="H102" s="17"/>
      <c r="I102" s="115"/>
      <c r="J102" s="116"/>
      <c r="K102" s="109"/>
      <c r="L102" s="116"/>
      <c r="M102" s="109"/>
      <c r="N102" s="175"/>
      <c r="O102" s="111"/>
      <c r="P102" s="115"/>
      <c r="Q102" s="116"/>
      <c r="R102" s="52"/>
      <c r="S102" s="334" t="s">
        <v>178</v>
      </c>
      <c r="T102" s="335"/>
      <c r="U102" s="336"/>
      <c r="V102" s="90"/>
      <c r="W102" s="12"/>
      <c r="X102" s="12"/>
      <c r="Y102" s="12"/>
      <c r="Z102" s="12"/>
    </row>
    <row r="103" spans="1:26" s="13" customFormat="1" ht="15.75">
      <c r="A103" s="103"/>
      <c r="B103" s="328" t="s">
        <v>179</v>
      </c>
      <c r="C103" s="329"/>
      <c r="D103" s="330"/>
      <c r="E103" s="17"/>
      <c r="F103" s="121"/>
      <c r="G103" s="122"/>
      <c r="H103" s="17"/>
      <c r="I103" s="121"/>
      <c r="J103" s="122"/>
      <c r="K103" s="109"/>
      <c r="L103" s="122"/>
      <c r="M103" s="109"/>
      <c r="N103" s="123"/>
      <c r="O103" s="111"/>
      <c r="P103" s="121"/>
      <c r="Q103" s="122"/>
      <c r="R103" s="52"/>
      <c r="S103" s="337" t="s">
        <v>179</v>
      </c>
      <c r="T103" s="338"/>
      <c r="U103" s="339"/>
      <c r="V103" s="90"/>
      <c r="W103" s="12"/>
      <c r="X103" s="12"/>
      <c r="Y103" s="12"/>
      <c r="Z103" s="12"/>
    </row>
    <row r="104" spans="1:26" s="13" customFormat="1" ht="15.75">
      <c r="A104" s="103"/>
      <c r="B104" s="149" t="s">
        <v>180</v>
      </c>
      <c r="C104" s="150"/>
      <c r="D104" s="151"/>
      <c r="E104" s="17"/>
      <c r="F104" s="147">
        <f>+IF($P$2=0,$P104,0)</f>
        <v>0</v>
      </c>
      <c r="G104" s="148">
        <f>+IF($P$2=0,$Q104,0)</f>
        <v>0</v>
      </c>
      <c r="H104" s="17"/>
      <c r="I104" s="147">
        <f>+IF(OR($P$2=98,$P$2=42,$P$2=96,$P$2=97),$P104,0)</f>
        <v>0</v>
      </c>
      <c r="J104" s="148">
        <f>+IF(OR($P$2=98,$P$2=42,$P$2=96,$P$2=97),$Q104,0)</f>
        <v>0</v>
      </c>
      <c r="K104" s="109"/>
      <c r="L104" s="148">
        <f>+IF($P$2=33,$Q104,0)</f>
        <v>0</v>
      </c>
      <c r="M104" s="109"/>
      <c r="N104" s="134">
        <f>+ROUND(+G104+J104+L104,0)</f>
        <v>0</v>
      </c>
      <c r="O104" s="111"/>
      <c r="P104" s="147">
        <f>+ROUND([1]OTCHET!E498+[1]OTCHET!E499+[1]OTCHET!E512,0)</f>
        <v>0</v>
      </c>
      <c r="Q104" s="148">
        <f>+ROUND([1]OTCHET!F498+[1]OTCHET!F499+[1]OTCHET!F512,0)</f>
        <v>0</v>
      </c>
      <c r="R104" s="52"/>
      <c r="S104" s="126" t="s">
        <v>181</v>
      </c>
      <c r="T104" s="127"/>
      <c r="U104" s="128"/>
      <c r="V104" s="90"/>
      <c r="W104" s="12"/>
      <c r="X104" s="12"/>
      <c r="Y104" s="12"/>
      <c r="Z104" s="12"/>
    </row>
    <row r="105" spans="1:26" s="13" customFormat="1" ht="15.75">
      <c r="A105" s="103"/>
      <c r="B105" s="155" t="s">
        <v>182</v>
      </c>
      <c r="C105" s="156"/>
      <c r="D105" s="157"/>
      <c r="E105" s="17"/>
      <c r="F105" s="132">
        <f>+IF($P$2=0,$P105,0)</f>
        <v>0</v>
      </c>
      <c r="G105" s="133">
        <f>+IF($P$2=0,$Q105,0)</f>
        <v>0</v>
      </c>
      <c r="H105" s="17"/>
      <c r="I105" s="132">
        <f>+IF(OR($P$2=98,$P$2=42,$P$2=96,$P$2=97),$P105,0)</f>
        <v>0</v>
      </c>
      <c r="J105" s="133">
        <f>+IF(OR($P$2=98,$P$2=42,$P$2=96,$P$2=97),$Q105,0)</f>
        <v>0</v>
      </c>
      <c r="K105" s="109"/>
      <c r="L105" s="133">
        <f>+IF($P$2=33,$Q105,0)</f>
        <v>0</v>
      </c>
      <c r="M105" s="109"/>
      <c r="N105" s="158">
        <f>+ROUND(+G105+J105+L105,0)</f>
        <v>0</v>
      </c>
      <c r="O105" s="111"/>
      <c r="P105" s="132">
        <f>+ROUND([1]OTCHET!E500+[1]OTCHET!E501+[1]OTCHET!E516,0)</f>
        <v>0</v>
      </c>
      <c r="Q105" s="133">
        <f>+ROUND([1]OTCHET!F500+[1]OTCHET!F501+[1]OTCHET!F516,0)</f>
        <v>0</v>
      </c>
      <c r="R105" s="52"/>
      <c r="S105" s="152" t="s">
        <v>183</v>
      </c>
      <c r="T105" s="153"/>
      <c r="U105" s="154"/>
      <c r="V105" s="90"/>
      <c r="W105" s="12"/>
      <c r="X105" s="12"/>
      <c r="Y105" s="12"/>
      <c r="Z105" s="12"/>
    </row>
    <row r="106" spans="1:26" s="13" customFormat="1" ht="15.75">
      <c r="A106" s="103"/>
      <c r="B106" s="259" t="s">
        <v>184</v>
      </c>
      <c r="C106" s="260"/>
      <c r="D106" s="261"/>
      <c r="E106" s="17"/>
      <c r="F106" s="262">
        <f>+ROUND(+SUM(F104:F105),0)</f>
        <v>0</v>
      </c>
      <c r="G106" s="263">
        <f>+ROUND(+SUM(G104:G105),0)</f>
        <v>0</v>
      </c>
      <c r="H106" s="17"/>
      <c r="I106" s="262">
        <f>+ROUND(+SUM(I104:I105),0)</f>
        <v>0</v>
      </c>
      <c r="J106" s="263">
        <f>+ROUND(+SUM(J104:J105),0)</f>
        <v>0</v>
      </c>
      <c r="K106" s="109"/>
      <c r="L106" s="263">
        <f>+ROUND(+SUM(L104:L105),0)</f>
        <v>0</v>
      </c>
      <c r="M106" s="109"/>
      <c r="N106" s="264">
        <f>+ROUND(+SUM(N104:N105),0)</f>
        <v>0</v>
      </c>
      <c r="O106" s="111"/>
      <c r="P106" s="262">
        <f>+ROUND(+SUM(P104:P105),0)</f>
        <v>0</v>
      </c>
      <c r="Q106" s="263">
        <f>+ROUND(+SUM(Q104:Q105),0)</f>
        <v>0</v>
      </c>
      <c r="R106" s="52"/>
      <c r="S106" s="168" t="s">
        <v>185</v>
      </c>
      <c r="T106" s="169"/>
      <c r="U106" s="170"/>
      <c r="V106" s="90"/>
      <c r="W106" s="12"/>
      <c r="X106" s="12"/>
      <c r="Y106" s="12"/>
      <c r="Z106" s="12"/>
    </row>
    <row r="107" spans="1:26" s="13" customFormat="1" ht="15.75">
      <c r="A107" s="103"/>
      <c r="B107" s="112" t="s">
        <v>186</v>
      </c>
      <c r="C107" s="113"/>
      <c r="D107" s="114"/>
      <c r="E107" s="17"/>
      <c r="F107" s="107"/>
      <c r="G107" s="108"/>
      <c r="H107" s="17"/>
      <c r="I107" s="107"/>
      <c r="J107" s="108"/>
      <c r="K107" s="109"/>
      <c r="L107" s="108"/>
      <c r="M107" s="109"/>
      <c r="N107" s="171"/>
      <c r="O107" s="111"/>
      <c r="P107" s="107"/>
      <c r="Q107" s="108"/>
      <c r="R107" s="52"/>
      <c r="S107" s="340" t="s">
        <v>186</v>
      </c>
      <c r="T107" s="341"/>
      <c r="U107" s="342"/>
      <c r="V107" s="90"/>
      <c r="W107" s="12"/>
      <c r="X107" s="12"/>
      <c r="Y107" s="12"/>
      <c r="Z107" s="12"/>
    </row>
    <row r="108" spans="1:26" s="13" customFormat="1" ht="15.75">
      <c r="A108" s="103"/>
      <c r="B108" s="118" t="s">
        <v>187</v>
      </c>
      <c r="C108" s="119"/>
      <c r="D108" s="120"/>
      <c r="E108" s="17"/>
      <c r="F108" s="121">
        <f>+IF($P$2=0,$P108,0)</f>
        <v>0</v>
      </c>
      <c r="G108" s="122">
        <f>+IF($P$2=0,$Q108,0)</f>
        <v>0</v>
      </c>
      <c r="H108" s="17"/>
      <c r="I108" s="121">
        <f>+IF(OR($P$2=98,$P$2=42,$P$2=96,$P$2=97),$P108,0)</f>
        <v>0</v>
      </c>
      <c r="J108" s="122">
        <f>+IF(OR($P$2=98,$P$2=42,$P$2=96,$P$2=97),$Q108,0)</f>
        <v>0</v>
      </c>
      <c r="K108" s="109"/>
      <c r="L108" s="122">
        <f>+IF($P$2=33,$Q108,0)</f>
        <v>0</v>
      </c>
      <c r="M108" s="109"/>
      <c r="N108" s="123">
        <f>+ROUND(+G108+J108+L108,0)</f>
        <v>0</v>
      </c>
      <c r="O108" s="111"/>
      <c r="P108" s="121">
        <f>+ROUND([1]OTCHET!E482+[1]OTCHET!E483+[1]OTCHET!E486+[1]OTCHET!E487+[1]OTCHET!E490+[1]OTCHET!E491+[1]OTCHET!E495+[1]OTCHET!E504+[1]OTCHET!E505+[1]OTCHET!E508+[1]OTCHET!E509,0)</f>
        <v>0</v>
      </c>
      <c r="Q108" s="122">
        <f>+ROUND([1]OTCHET!F482+[1]OTCHET!F483+[1]OTCHET!F486+[1]OTCHET!F487+[1]OTCHET!F490+[1]OTCHET!F491+[1]OTCHET!F495+[1]OTCHET!F504+[1]OTCHET!F505+[1]OTCHET!F508+[1]OTCHET!F509,0)</f>
        <v>0</v>
      </c>
      <c r="R108" s="52"/>
      <c r="S108" s="343" t="s">
        <v>188</v>
      </c>
      <c r="T108" s="344"/>
      <c r="U108" s="345"/>
      <c r="V108" s="90"/>
      <c r="W108" s="12"/>
      <c r="X108" s="12"/>
      <c r="Y108" s="12"/>
      <c r="Z108" s="12"/>
    </row>
    <row r="109" spans="1:26" s="13" customFormat="1" ht="15.75">
      <c r="A109" s="103"/>
      <c r="B109" s="155" t="s">
        <v>189</v>
      </c>
      <c r="C109" s="156"/>
      <c r="D109" s="157"/>
      <c r="E109" s="17"/>
      <c r="F109" s="132">
        <f>+IF($P$2=0,$P109,0)</f>
        <v>0</v>
      </c>
      <c r="G109" s="133">
        <f>+IF($P$2=0,$Q109,0)</f>
        <v>0</v>
      </c>
      <c r="H109" s="17"/>
      <c r="I109" s="132">
        <f>+IF(OR($P$2=98,$P$2=42,$P$2=96,$P$2=97),$P109,0)</f>
        <v>0</v>
      </c>
      <c r="J109" s="133">
        <f>+IF(OR($P$2=98,$P$2=42,$P$2=96,$P$2=97),$Q109,0)</f>
        <v>0</v>
      </c>
      <c r="K109" s="109"/>
      <c r="L109" s="133">
        <f>+IF($P$2=33,$Q109,0)</f>
        <v>0</v>
      </c>
      <c r="M109" s="109"/>
      <c r="N109" s="158">
        <f>+ROUND(+G109+J109+L109,0)</f>
        <v>0</v>
      </c>
      <c r="O109" s="111"/>
      <c r="P109" s="132">
        <f>+ROUND([1]OTCHET!E484+[1]OTCHET!E485+[1]OTCHET!E488+[1]OTCHET!E489+[1]OTCHET!E492+[1]OTCHET!E493+[1]OTCHET!E496+[1]OTCHET!E506+[1]OTCHET!E507+[1]OTCHET!E510+[1]OTCHET!E511+IF(+[1]OTCHET!E494&lt;0,+[1]OTCHET!E494,0),0)</f>
        <v>0</v>
      </c>
      <c r="Q109" s="133">
        <f>+ROUND([1]OTCHET!F484+[1]OTCHET!F485+[1]OTCHET!F488+[1]OTCHET!F489+[1]OTCHET!F492+[1]OTCHET!F493+[1]OTCHET!F496+[1]OTCHET!F506+[1]OTCHET!F507+[1]OTCHET!F510+[1]OTCHET!F511+IF(+[1]OTCHET!F494&lt;0,+[1]OTCHET!F494,0),0)</f>
        <v>0</v>
      </c>
      <c r="R109" s="52"/>
      <c r="S109" s="346" t="s">
        <v>190</v>
      </c>
      <c r="T109" s="347"/>
      <c r="U109" s="348"/>
      <c r="V109" s="90"/>
      <c r="W109" s="12"/>
      <c r="X109" s="12"/>
      <c r="Y109" s="12"/>
      <c r="Z109" s="12"/>
    </row>
    <row r="110" spans="1:26" s="13" customFormat="1" ht="15.75">
      <c r="A110" s="103"/>
      <c r="B110" s="259" t="s">
        <v>191</v>
      </c>
      <c r="C110" s="260"/>
      <c r="D110" s="261"/>
      <c r="E110" s="17"/>
      <c r="F110" s="262">
        <f>+ROUND(+SUM(F108:F109),0)</f>
        <v>0</v>
      </c>
      <c r="G110" s="263">
        <f>+ROUND(+SUM(G108:G109),0)</f>
        <v>0</v>
      </c>
      <c r="H110" s="17"/>
      <c r="I110" s="262">
        <f>+ROUND(+SUM(I108:I109),0)</f>
        <v>0</v>
      </c>
      <c r="J110" s="263">
        <f>+ROUND(+SUM(J108:J109),0)</f>
        <v>0</v>
      </c>
      <c r="K110" s="109"/>
      <c r="L110" s="263">
        <f>+ROUND(+SUM(L108:L109),0)</f>
        <v>0</v>
      </c>
      <c r="M110" s="109"/>
      <c r="N110" s="264">
        <f>+ROUND(+SUM(N108:N109),0)</f>
        <v>0</v>
      </c>
      <c r="O110" s="111"/>
      <c r="P110" s="262">
        <f>+ROUND(+SUM(P108:P109),0)</f>
        <v>0</v>
      </c>
      <c r="Q110" s="263">
        <f>+ROUND(+SUM(Q108:Q109),0)</f>
        <v>0</v>
      </c>
      <c r="R110" s="52"/>
      <c r="S110" s="168" t="s">
        <v>192</v>
      </c>
      <c r="T110" s="169"/>
      <c r="U110" s="170"/>
      <c r="V110" s="90"/>
      <c r="W110" s="12"/>
      <c r="X110" s="12"/>
      <c r="Y110" s="12"/>
      <c r="Z110" s="12"/>
    </row>
    <row r="111" spans="1:26" s="13" customFormat="1" ht="15.75">
      <c r="A111" s="103"/>
      <c r="B111" s="112" t="s">
        <v>193</v>
      </c>
      <c r="C111" s="113"/>
      <c r="D111" s="114"/>
      <c r="E111" s="17"/>
      <c r="F111" s="107"/>
      <c r="G111" s="108"/>
      <c r="H111" s="17"/>
      <c r="I111" s="107"/>
      <c r="J111" s="108"/>
      <c r="K111" s="109"/>
      <c r="L111" s="108"/>
      <c r="M111" s="109"/>
      <c r="N111" s="171"/>
      <c r="O111" s="111"/>
      <c r="P111" s="107"/>
      <c r="Q111" s="108"/>
      <c r="R111" s="52"/>
      <c r="S111" s="340" t="s">
        <v>193</v>
      </c>
      <c r="T111" s="341"/>
      <c r="U111" s="342"/>
      <c r="V111" s="90"/>
      <c r="W111" s="12"/>
      <c r="X111" s="12"/>
      <c r="Y111" s="12"/>
      <c r="Z111" s="12"/>
    </row>
    <row r="112" spans="1:26" s="13" customFormat="1" ht="15.75">
      <c r="A112" s="103"/>
      <c r="B112" s="118" t="s">
        <v>194</v>
      </c>
      <c r="C112" s="119"/>
      <c r="D112" s="120"/>
      <c r="E112" s="17"/>
      <c r="F112" s="121">
        <f>+IF($P$2=0,$P112,0)</f>
        <v>0</v>
      </c>
      <c r="G112" s="122">
        <f>+IF($P$2=0,$Q112,0)</f>
        <v>0</v>
      </c>
      <c r="H112" s="17"/>
      <c r="I112" s="121">
        <f>+IF(OR($P$2=98,$P$2=42,$P$2=96,$P$2=97),$P112,0)</f>
        <v>0</v>
      </c>
      <c r="J112" s="122">
        <f>+IF(OR($P$2=98,$P$2=42,$P$2=96,$P$2=97),$Q112,0)</f>
        <v>0</v>
      </c>
      <c r="K112" s="109"/>
      <c r="L112" s="122">
        <f>+IF($P$2=33,$Q112,0)</f>
        <v>0</v>
      </c>
      <c r="M112" s="109"/>
      <c r="N112" s="123">
        <f>+ROUND(+G112+J112+L112,0)</f>
        <v>0</v>
      </c>
      <c r="O112" s="111"/>
      <c r="P112" s="121">
        <f>+ROUND([1]OTCHET!E547,0)</f>
        <v>0</v>
      </c>
      <c r="Q112" s="122">
        <f>+ROUND([1]OTCHET!F547,0)</f>
        <v>0</v>
      </c>
      <c r="R112" s="52"/>
      <c r="S112" s="126" t="s">
        <v>195</v>
      </c>
      <c r="T112" s="127"/>
      <c r="U112" s="128"/>
      <c r="V112" s="90"/>
      <c r="W112" s="12"/>
      <c r="X112" s="12"/>
      <c r="Y112" s="12"/>
      <c r="Z112" s="12"/>
    </row>
    <row r="113" spans="1:26" s="13" customFormat="1" ht="15.75">
      <c r="A113" s="103"/>
      <c r="B113" s="155" t="s">
        <v>196</v>
      </c>
      <c r="C113" s="156"/>
      <c r="D113" s="157"/>
      <c r="E113" s="17"/>
      <c r="F113" s="132">
        <f>+IF($P$2=0,$P113,0)</f>
        <v>0</v>
      </c>
      <c r="G113" s="133">
        <f>+IF($P$2=0,$Q113,0)</f>
        <v>0</v>
      </c>
      <c r="H113" s="17"/>
      <c r="I113" s="132">
        <f>+IF(OR($P$2=98,$P$2=42,$P$2=96,$P$2=97),$P113,0)</f>
        <v>0</v>
      </c>
      <c r="J113" s="133">
        <f>+IF(OR($P$2=98,$P$2=42,$P$2=96,$P$2=97),$Q113,0)</f>
        <v>0</v>
      </c>
      <c r="K113" s="109"/>
      <c r="L113" s="133">
        <f>+IF($P$2=33,$Q113,0)</f>
        <v>0</v>
      </c>
      <c r="M113" s="109"/>
      <c r="N113" s="158">
        <f>+ROUND(+G113+J113+L113,0)</f>
        <v>0</v>
      </c>
      <c r="O113" s="111"/>
      <c r="P113" s="132">
        <f>+ROUND([1]OTCHET!E548,0)</f>
        <v>0</v>
      </c>
      <c r="Q113" s="133">
        <f>+ROUND([1]OTCHET!F548,0)</f>
        <v>0</v>
      </c>
      <c r="R113" s="52"/>
      <c r="S113" s="152" t="s">
        <v>197</v>
      </c>
      <c r="T113" s="153"/>
      <c r="U113" s="154"/>
      <c r="V113" s="90"/>
      <c r="W113" s="12"/>
      <c r="X113" s="12"/>
      <c r="Y113" s="12"/>
      <c r="Z113" s="12"/>
    </row>
    <row r="114" spans="1:26" s="13" customFormat="1" ht="15.75">
      <c r="A114" s="103"/>
      <c r="B114" s="259" t="s">
        <v>198</v>
      </c>
      <c r="C114" s="260"/>
      <c r="D114" s="261"/>
      <c r="E114" s="17"/>
      <c r="F114" s="262">
        <f>+ROUND(+SUM(F112:F113),0)</f>
        <v>0</v>
      </c>
      <c r="G114" s="263">
        <f>+ROUND(+SUM(G112:G113),0)</f>
        <v>0</v>
      </c>
      <c r="H114" s="17"/>
      <c r="I114" s="262">
        <f>+ROUND(+SUM(I112:I113),0)</f>
        <v>0</v>
      </c>
      <c r="J114" s="263">
        <f>+ROUND(+SUM(J112:J113),0)</f>
        <v>0</v>
      </c>
      <c r="K114" s="109"/>
      <c r="L114" s="263">
        <f>+ROUND(+SUM(L112:L113),0)</f>
        <v>0</v>
      </c>
      <c r="M114" s="109"/>
      <c r="N114" s="264">
        <f>+ROUND(+SUM(N112:N113),0)</f>
        <v>0</v>
      </c>
      <c r="O114" s="111"/>
      <c r="P114" s="262">
        <f>+ROUND(+SUM(P112:P113),0)</f>
        <v>0</v>
      </c>
      <c r="Q114" s="263">
        <f>+ROUND(+SUM(Q112:Q113),0)</f>
        <v>0</v>
      </c>
      <c r="R114" s="52"/>
      <c r="S114" s="168" t="s">
        <v>199</v>
      </c>
      <c r="T114" s="169"/>
      <c r="U114" s="170"/>
      <c r="V114" s="90"/>
      <c r="W114" s="12"/>
      <c r="X114" s="12"/>
      <c r="Y114" s="12"/>
      <c r="Z114" s="12"/>
    </row>
    <row r="115" spans="1:26" s="13" customFormat="1" ht="15.75">
      <c r="A115" s="103"/>
      <c r="B115" s="112" t="s">
        <v>200</v>
      </c>
      <c r="C115" s="113"/>
      <c r="D115" s="114"/>
      <c r="E115" s="258"/>
      <c r="F115" s="115"/>
      <c r="G115" s="116"/>
      <c r="H115" s="17"/>
      <c r="I115" s="115"/>
      <c r="J115" s="116"/>
      <c r="K115" s="109"/>
      <c r="L115" s="116"/>
      <c r="M115" s="109"/>
      <c r="N115" s="175"/>
      <c r="O115" s="111"/>
      <c r="P115" s="115"/>
      <c r="Q115" s="116"/>
      <c r="R115" s="52"/>
      <c r="S115" s="340" t="s">
        <v>200</v>
      </c>
      <c r="T115" s="341"/>
      <c r="U115" s="342"/>
      <c r="V115" s="90"/>
      <c r="W115" s="12"/>
      <c r="X115" s="12"/>
      <c r="Y115" s="12"/>
      <c r="Z115" s="12"/>
    </row>
    <row r="116" spans="1:26" s="13" customFormat="1" ht="15.75">
      <c r="A116" s="103"/>
      <c r="B116" s="118" t="s">
        <v>201</v>
      </c>
      <c r="C116" s="119"/>
      <c r="D116" s="120"/>
      <c r="E116" s="258"/>
      <c r="F116" s="115">
        <f>+IF($P$2=0,$P116,0)</f>
        <v>0</v>
      </c>
      <c r="G116" s="116">
        <f>+IF($P$2=0,$Q116,0)</f>
        <v>0</v>
      </c>
      <c r="H116" s="17"/>
      <c r="I116" s="115">
        <f>+IF(OR($P$2=98,$P$2=42,$P$2=96,$P$2=97),$P116,0)</f>
        <v>0</v>
      </c>
      <c r="J116" s="116">
        <f>+IF(OR($P$2=98,$P$2=42,$P$2=96,$P$2=97),$Q116,0)</f>
        <v>0</v>
      </c>
      <c r="K116" s="109"/>
      <c r="L116" s="116">
        <f>+IF($P$2=33,$Q116,0)</f>
        <v>0</v>
      </c>
      <c r="M116" s="109"/>
      <c r="N116" s="175">
        <f>+ROUND(+G116+J116+L116,0)</f>
        <v>0</v>
      </c>
      <c r="O116" s="111"/>
      <c r="P116" s="115">
        <f>+ROUND([1]OTCHET!E545+[1]OTCHET!E546+[1]OTCHET!E562+[1]OTCHET!E563,0)</f>
        <v>0</v>
      </c>
      <c r="Q116" s="116">
        <f>+ROUND([1]OTCHET!F545+[1]OTCHET!F546+[1]OTCHET!F562+[1]OTCHET!F563,0)</f>
        <v>0</v>
      </c>
      <c r="R116" s="52"/>
      <c r="S116" s="126" t="s">
        <v>202</v>
      </c>
      <c r="T116" s="127"/>
      <c r="U116" s="128"/>
      <c r="V116" s="90"/>
      <c r="W116" s="12"/>
      <c r="X116" s="12"/>
      <c r="Y116" s="12"/>
      <c r="Z116" s="12"/>
    </row>
    <row r="117" spans="1:26" s="13" customFormat="1" ht="15.75">
      <c r="A117" s="103"/>
      <c r="B117" s="155" t="s">
        <v>203</v>
      </c>
      <c r="C117" s="156"/>
      <c r="D117" s="157"/>
      <c r="E117" s="17"/>
      <c r="F117" s="132">
        <f>+IF($P$2=0,$P117,0)</f>
        <v>0</v>
      </c>
      <c r="G117" s="133">
        <f>+IF($P$2=0,$Q117,0)</f>
        <v>0</v>
      </c>
      <c r="H117" s="17"/>
      <c r="I117" s="132">
        <f>+IF(OR($P$2=98,$P$2=42,$P$2=96,$P$2=97),$P117,0)</f>
        <v>0</v>
      </c>
      <c r="J117" s="133">
        <f>+IF(OR($P$2=98,$P$2=42,$P$2=96,$P$2=97),$Q117,0)</f>
        <v>0</v>
      </c>
      <c r="K117" s="109"/>
      <c r="L117" s="133">
        <f>+IF($P$2=33,$Q117,0)</f>
        <v>0</v>
      </c>
      <c r="M117" s="109"/>
      <c r="N117" s="158">
        <f>+ROUND(+G117+J117+L117,0)</f>
        <v>0</v>
      </c>
      <c r="O117" s="111"/>
      <c r="P117" s="132">
        <f>+ROUND([1]OTCHET!E559+[1]OTCHET!E561,0)</f>
        <v>0</v>
      </c>
      <c r="Q117" s="133">
        <f>+ROUND([1]OTCHET!F559+[1]OTCHET!F561,0)</f>
        <v>0</v>
      </c>
      <c r="R117" s="52"/>
      <c r="S117" s="152" t="s">
        <v>204</v>
      </c>
      <c r="T117" s="153"/>
      <c r="U117" s="154"/>
      <c r="V117" s="90"/>
      <c r="W117" s="12"/>
      <c r="X117" s="12"/>
      <c r="Y117" s="12"/>
      <c r="Z117" s="12"/>
    </row>
    <row r="118" spans="1:26" s="13" customFormat="1" ht="15.75">
      <c r="A118" s="103"/>
      <c r="B118" s="259" t="s">
        <v>205</v>
      </c>
      <c r="C118" s="260"/>
      <c r="D118" s="261"/>
      <c r="E118" s="17"/>
      <c r="F118" s="262">
        <f>+ROUND(+SUM(F116:F117),0)</f>
        <v>0</v>
      </c>
      <c r="G118" s="263">
        <f>+ROUND(+SUM(G116:G117),0)</f>
        <v>0</v>
      </c>
      <c r="H118" s="17"/>
      <c r="I118" s="262">
        <f>+ROUND(+SUM(I116:I117),0)</f>
        <v>0</v>
      </c>
      <c r="J118" s="263">
        <f>+ROUND(+SUM(J116:J117),0)</f>
        <v>0</v>
      </c>
      <c r="K118" s="109"/>
      <c r="L118" s="263">
        <f>+ROUND(+SUM(L116:L117),0)</f>
        <v>0</v>
      </c>
      <c r="M118" s="109"/>
      <c r="N118" s="264">
        <f>+ROUND(+SUM(N116:N117),0)</f>
        <v>0</v>
      </c>
      <c r="O118" s="111"/>
      <c r="P118" s="262">
        <f>+ROUND(+SUM(P116:P117),0)</f>
        <v>0</v>
      </c>
      <c r="Q118" s="263">
        <f>+ROUND(+SUM(Q116:Q117),0)</f>
        <v>0</v>
      </c>
      <c r="R118" s="52"/>
      <c r="S118" s="168" t="s">
        <v>206</v>
      </c>
      <c r="T118" s="169"/>
      <c r="U118" s="170"/>
      <c r="V118" s="90"/>
      <c r="W118" s="12"/>
      <c r="X118" s="12"/>
      <c r="Y118" s="12"/>
      <c r="Z118" s="12"/>
    </row>
    <row r="119" spans="1:26" s="13" customFormat="1" ht="8.25" customHeight="1">
      <c r="A119" s="103"/>
      <c r="B119" s="276"/>
      <c r="C119" s="277"/>
      <c r="D119" s="278"/>
      <c r="E119" s="17"/>
      <c r="F119" s="132"/>
      <c r="G119" s="133"/>
      <c r="H119" s="17"/>
      <c r="I119" s="132"/>
      <c r="J119" s="133"/>
      <c r="K119" s="109"/>
      <c r="L119" s="133"/>
      <c r="M119" s="109"/>
      <c r="N119" s="158"/>
      <c r="O119" s="111"/>
      <c r="P119" s="132"/>
      <c r="Q119" s="133"/>
      <c r="R119" s="52"/>
      <c r="S119" s="279"/>
      <c r="T119" s="280"/>
      <c r="U119" s="281"/>
      <c r="V119" s="90"/>
      <c r="W119" s="12"/>
      <c r="X119" s="12"/>
      <c r="Y119" s="12"/>
      <c r="Z119" s="12"/>
    </row>
    <row r="120" spans="1:26" s="13" customFormat="1" ht="16.5" thickBot="1">
      <c r="A120" s="103"/>
      <c r="B120" s="282" t="s">
        <v>207</v>
      </c>
      <c r="C120" s="283"/>
      <c r="D120" s="284"/>
      <c r="E120" s="17"/>
      <c r="F120" s="349">
        <f>+ROUND(F106+F110+F114+F118,0)</f>
        <v>0</v>
      </c>
      <c r="G120" s="287">
        <f>+ROUND(G106+G110+G114+G118,0)</f>
        <v>0</v>
      </c>
      <c r="H120" s="17"/>
      <c r="I120" s="349">
        <f>+ROUND(I106+I110+I114+I118,0)</f>
        <v>0</v>
      </c>
      <c r="J120" s="287">
        <f>+ROUND(J106+J110+J114+J118,0)</f>
        <v>0</v>
      </c>
      <c r="K120" s="109"/>
      <c r="L120" s="287">
        <f>+ROUND(L106+L110+L114+L118,0)</f>
        <v>0</v>
      </c>
      <c r="M120" s="109"/>
      <c r="N120" s="288">
        <f>+ROUND(N106+N110+N114+N118,0)</f>
        <v>0</v>
      </c>
      <c r="O120" s="111"/>
      <c r="P120" s="349">
        <f>+ROUND(P106+P110+P114+P118,0)</f>
        <v>0</v>
      </c>
      <c r="Q120" s="287">
        <f>+ROUND(Q106+Q110+Q114+Q118,0)</f>
        <v>0</v>
      </c>
      <c r="R120" s="52"/>
      <c r="S120" s="289" t="s">
        <v>208</v>
      </c>
      <c r="T120" s="290"/>
      <c r="U120" s="291"/>
      <c r="V120" s="292"/>
      <c r="W120" s="293"/>
      <c r="X120" s="294"/>
      <c r="Y120" s="293"/>
      <c r="Z120" s="293"/>
    </row>
    <row r="121" spans="1:26" s="13" customFormat="1" ht="15.75">
      <c r="A121" s="103"/>
      <c r="B121" s="104" t="s">
        <v>209</v>
      </c>
      <c r="C121" s="105"/>
      <c r="D121" s="106"/>
      <c r="E121" s="17"/>
      <c r="F121" s="115"/>
      <c r="G121" s="116"/>
      <c r="H121" s="17"/>
      <c r="I121" s="115"/>
      <c r="J121" s="116"/>
      <c r="K121" s="109"/>
      <c r="L121" s="116"/>
      <c r="M121" s="109"/>
      <c r="N121" s="175"/>
      <c r="O121" s="111"/>
      <c r="P121" s="115"/>
      <c r="Q121" s="116"/>
      <c r="R121" s="52"/>
      <c r="S121" s="334" t="s">
        <v>209</v>
      </c>
      <c r="T121" s="335"/>
      <c r="U121" s="336"/>
      <c r="V121" s="90"/>
      <c r="W121" s="12"/>
      <c r="X121" s="12"/>
      <c r="Y121" s="12"/>
      <c r="Z121" s="12"/>
    </row>
    <row r="122" spans="1:26" s="13" customFormat="1" ht="15.75">
      <c r="A122" s="103"/>
      <c r="B122" s="118" t="s">
        <v>210</v>
      </c>
      <c r="C122" s="119"/>
      <c r="D122" s="120"/>
      <c r="E122" s="17"/>
      <c r="F122" s="121">
        <f>+IF($P$2=0,$P122,0)</f>
        <v>0</v>
      </c>
      <c r="G122" s="122">
        <f>+IF($P$2=0,$Q122,0)</f>
        <v>0</v>
      </c>
      <c r="H122" s="17"/>
      <c r="I122" s="121">
        <f>+IF(OR($P$2=98,$P$2=42,$P$2=96,$P$2=97),$P122,0)</f>
        <v>0</v>
      </c>
      <c r="J122" s="122">
        <f>+IF(OR($P$2=98,$P$2=42,$P$2=96,$P$2=97),$Q122,0)</f>
        <v>0</v>
      </c>
      <c r="K122" s="109"/>
      <c r="L122" s="122">
        <f>+IF($P$2=33,$Q122,0)</f>
        <v>0</v>
      </c>
      <c r="M122" s="109"/>
      <c r="N122" s="123">
        <f>+ROUND(+G122+J122+L122,0)</f>
        <v>0</v>
      </c>
      <c r="O122" s="111"/>
      <c r="P122" s="121">
        <f>+ROUND(+SUM([1]OTCHET!E549:E556),0)</f>
        <v>0</v>
      </c>
      <c r="Q122" s="122">
        <f>+ROUND(+SUM([1]OTCHET!F549:F556),0)</f>
        <v>0</v>
      </c>
      <c r="R122" s="52"/>
      <c r="S122" s="126" t="s">
        <v>211</v>
      </c>
      <c r="T122" s="127"/>
      <c r="U122" s="128"/>
      <c r="V122" s="90"/>
      <c r="W122" s="12"/>
      <c r="X122" s="12"/>
      <c r="Y122" s="12"/>
      <c r="Z122" s="12"/>
    </row>
    <row r="123" spans="1:26" s="13" customFormat="1" ht="15.75">
      <c r="A123" s="103"/>
      <c r="B123" s="149" t="s">
        <v>212</v>
      </c>
      <c r="C123" s="150"/>
      <c r="D123" s="151"/>
      <c r="E123" s="17"/>
      <c r="F123" s="132">
        <f>+IF($P$2=0,$P123,0)</f>
        <v>0</v>
      </c>
      <c r="G123" s="133">
        <f>+IF($P$2=0,$Q123,0)</f>
        <v>0</v>
      </c>
      <c r="H123" s="17"/>
      <c r="I123" s="132">
        <f>+IF(OR($P$2=98,$P$2=42,$P$2=96,$P$2=97),$P123,0)</f>
        <v>0</v>
      </c>
      <c r="J123" s="133">
        <f>+IF(OR($P$2=98,$P$2=42,$P$2=96,$P$2=97),$Q123,0)</f>
        <v>0</v>
      </c>
      <c r="K123" s="109"/>
      <c r="L123" s="133">
        <f>+IF($P$2=33,$Q123,0)</f>
        <v>0</v>
      </c>
      <c r="M123" s="109"/>
      <c r="N123" s="158">
        <f>+ROUND(+G123+J123+L123,0)</f>
        <v>0</v>
      </c>
      <c r="O123" s="111"/>
      <c r="P123" s="132">
        <f>+ROUND([1]OTCHET!E524,0)</f>
        <v>0</v>
      </c>
      <c r="Q123" s="133">
        <f>+ROUND([1]OTCHET!F524,0)</f>
        <v>0</v>
      </c>
      <c r="R123" s="52"/>
      <c r="S123" s="350" t="s">
        <v>213</v>
      </c>
      <c r="T123" s="351"/>
      <c r="U123" s="352"/>
      <c r="V123" s="90"/>
      <c r="W123" s="12"/>
      <c r="X123" s="12"/>
      <c r="Y123" s="12"/>
      <c r="Z123" s="12"/>
    </row>
    <row r="124" spans="1:26" s="13" customFormat="1" ht="15.75">
      <c r="A124" s="103"/>
      <c r="B124" s="149" t="s">
        <v>214</v>
      </c>
      <c r="C124" s="150"/>
      <c r="D124" s="151"/>
      <c r="E124" s="17"/>
      <c r="F124" s="132">
        <f>+IF($P$2=0,$P124,0)</f>
        <v>0</v>
      </c>
      <c r="G124" s="133">
        <f>+IF($P$2=0,$Q124,0)</f>
        <v>0</v>
      </c>
      <c r="H124" s="17"/>
      <c r="I124" s="132">
        <f>+IF(OR($P$2=98,$P$2=42,$P$2=96,$P$2=97),$P124,0)</f>
        <v>0</v>
      </c>
      <c r="J124" s="133">
        <f>+IF(OR($P$2=98,$P$2=42,$P$2=96,$P$2=97),$Q124,0)</f>
        <v>0</v>
      </c>
      <c r="K124" s="109"/>
      <c r="L124" s="133">
        <f>+IF($P$2=33,$Q124,0)</f>
        <v>0</v>
      </c>
      <c r="M124" s="109"/>
      <c r="N124" s="158">
        <f>+ROUND(+G124+J124+L124,0)</f>
        <v>0</v>
      </c>
      <c r="O124" s="111"/>
      <c r="P124" s="132">
        <f>+ROUND(+[1]OTCHET!E521+[1]OTCHET!E531+[1]OTCHET!E557+[1]OTCHET!E564+[1]OTCHET!E565+[1]OTCHET!E579+[1]OTCHET!E591+IF(AND([1]OTCHET!$F$12="9900",+[1]OTCHET!$E$15=0),+[1]OTCHET!E586,0),0)</f>
        <v>0</v>
      </c>
      <c r="Q124" s="133">
        <f>+ROUND(+[1]OTCHET!F521+[1]OTCHET!F531+[1]OTCHET!F557+[1]OTCHET!F564+[1]OTCHET!F565+[1]OTCHET!F579+[1]OTCHET!F591+IF(AND([1]OTCHET!$F$12="9900",+[1]OTCHET!$E$15=0,+([1]OTCHET!F589+[1]OTCHET!F590)&gt;=0,+([1]OTCHET!F587+[1]OTCHET!F588)&lt;=0),+[1]OTCHET!F586,0),0)</f>
        <v>0</v>
      </c>
      <c r="R124" s="52"/>
      <c r="S124" s="152" t="s">
        <v>215</v>
      </c>
      <c r="T124" s="153"/>
      <c r="U124" s="154"/>
      <c r="V124" s="90"/>
      <c r="W124" s="12"/>
      <c r="X124" s="12"/>
      <c r="Y124" s="12"/>
      <c r="Z124" s="12"/>
    </row>
    <row r="125" spans="1:26" s="13" customFormat="1" ht="15.75" hidden="1">
      <c r="A125" s="103"/>
      <c r="B125" s="353" t="s">
        <v>216</v>
      </c>
      <c r="C125" s="139"/>
      <c r="D125" s="140"/>
      <c r="E125" s="17"/>
      <c r="F125" s="141">
        <f>+IF($P$2=0,$P125,0)</f>
        <v>0</v>
      </c>
      <c r="G125" s="142">
        <f>+IF($P$2=0,$Q125,0)</f>
        <v>0</v>
      </c>
      <c r="H125" s="17"/>
      <c r="I125" s="141"/>
      <c r="J125" s="142"/>
      <c r="K125" s="109"/>
      <c r="L125" s="142"/>
      <c r="M125" s="109"/>
      <c r="N125" s="143">
        <f>+ROUND(+G125+J125+L125,0)</f>
        <v>0</v>
      </c>
      <c r="O125" s="111"/>
      <c r="P125" s="141">
        <f>+ROUND(+IF(AND([1]OTCHET!$F$12="9900",+[1]OTCHET!$E$15=0,+([1]OTCHET!E589+[1]OTCHET!E590)&gt;0,+([1]OTCHET!E587+[1]OTCHET!E588)&lt;0),+[1]OTCHET!E586,0),0)</f>
        <v>0</v>
      </c>
      <c r="Q125" s="142">
        <f>+ROUND(+IF(AND([1]OTCHET!$F$12="9900",+[1]OTCHET!$E$15=0,+([1]OTCHET!F589+[1]OTCHET!F590)&gt;=0,+([1]OTCHET!F587+[1]OTCHET!F588)&lt;=0),+[1]OTCHET!F586,0),0)</f>
        <v>0</v>
      </c>
      <c r="R125" s="52"/>
      <c r="S125" s="354" t="s">
        <v>217</v>
      </c>
      <c r="T125" s="355"/>
      <c r="U125" s="356"/>
      <c r="V125" s="90"/>
      <c r="W125" s="12"/>
      <c r="X125" s="12"/>
      <c r="Y125" s="12"/>
      <c r="Z125" s="12"/>
    </row>
    <row r="126" spans="1:26" s="13" customFormat="1" ht="15.75">
      <c r="A126" s="103"/>
      <c r="B126" s="357" t="s">
        <v>218</v>
      </c>
      <c r="C126" s="358"/>
      <c r="D126" s="359"/>
      <c r="E126" s="17"/>
      <c r="F126" s="360"/>
      <c r="G126" s="361"/>
      <c r="H126" s="17"/>
      <c r="I126" s="360"/>
      <c r="J126" s="361"/>
      <c r="K126" s="109"/>
      <c r="L126" s="361"/>
      <c r="M126" s="109"/>
      <c r="N126" s="362">
        <f>+ROUND(+G126+J126+L126,0)</f>
        <v>0</v>
      </c>
      <c r="O126" s="111"/>
      <c r="P126" s="360"/>
      <c r="Q126" s="361"/>
      <c r="R126" s="52"/>
      <c r="S126" s="363" t="s">
        <v>219</v>
      </c>
      <c r="T126" s="364"/>
      <c r="U126" s="365"/>
      <c r="V126" s="90"/>
      <c r="W126" s="12"/>
      <c r="X126" s="12"/>
      <c r="Y126" s="12"/>
      <c r="Z126" s="12"/>
    </row>
    <row r="127" spans="1:26" s="13" customFormat="1" ht="16.5" thickBot="1">
      <c r="A127" s="103"/>
      <c r="B127" s="366" t="s">
        <v>220</v>
      </c>
      <c r="C127" s="296"/>
      <c r="D127" s="297"/>
      <c r="E127" s="17"/>
      <c r="F127" s="298">
        <f>+ROUND(+F122+F123+F124+F126,0)</f>
        <v>0</v>
      </c>
      <c r="G127" s="299">
        <f>+ROUND(+G122+G123+G124+G126,0)</f>
        <v>0</v>
      </c>
      <c r="H127" s="17"/>
      <c r="I127" s="298">
        <f>+ROUND(+I122+I123+I124+I126,0)</f>
        <v>0</v>
      </c>
      <c r="J127" s="299">
        <f>+ROUND(+J122+J123+J124+J126,0)</f>
        <v>0</v>
      </c>
      <c r="K127" s="109"/>
      <c r="L127" s="299">
        <f>+ROUND(+L122+L123+L124+L126,0)</f>
        <v>0</v>
      </c>
      <c r="M127" s="109"/>
      <c r="N127" s="300">
        <f>+ROUND(+N122+N123+N124+N126,0)</f>
        <v>0</v>
      </c>
      <c r="O127" s="111"/>
      <c r="P127" s="298">
        <f>+ROUND(+P122+P123+P124+P126,0)</f>
        <v>0</v>
      </c>
      <c r="Q127" s="299">
        <f>+ROUND(+Q122+Q123+Q124+Q126,0)</f>
        <v>0</v>
      </c>
      <c r="R127" s="52"/>
      <c r="S127" s="301" t="s">
        <v>221</v>
      </c>
      <c r="T127" s="302"/>
      <c r="U127" s="303"/>
      <c r="V127" s="292"/>
      <c r="W127" s="293"/>
      <c r="X127" s="294"/>
      <c r="Y127" s="293"/>
      <c r="Z127" s="293"/>
    </row>
    <row r="128" spans="1:26" s="13" customFormat="1" ht="15.75">
      <c r="A128" s="103"/>
      <c r="B128" s="104" t="s">
        <v>222</v>
      </c>
      <c r="C128" s="105"/>
      <c r="D128" s="106"/>
      <c r="E128" s="258"/>
      <c r="F128" s="115"/>
      <c r="G128" s="116"/>
      <c r="H128" s="17"/>
      <c r="I128" s="115"/>
      <c r="J128" s="116"/>
      <c r="K128" s="109"/>
      <c r="L128" s="116"/>
      <c r="M128" s="109"/>
      <c r="N128" s="175"/>
      <c r="O128" s="111"/>
      <c r="P128" s="115"/>
      <c r="Q128" s="116"/>
      <c r="R128" s="52"/>
      <c r="S128" s="334" t="s">
        <v>222</v>
      </c>
      <c r="T128" s="335"/>
      <c r="U128" s="336"/>
      <c r="V128" s="90"/>
      <c r="W128" s="12"/>
      <c r="X128" s="12"/>
      <c r="Y128" s="12"/>
      <c r="Z128" s="12"/>
    </row>
    <row r="129" spans="1:26" s="13" customFormat="1" ht="15.75">
      <c r="A129" s="103"/>
      <c r="B129" s="118" t="s">
        <v>223</v>
      </c>
      <c r="C129" s="119"/>
      <c r="D129" s="120"/>
      <c r="E129" s="17"/>
      <c r="F129" s="121">
        <f>+IF($P$2=0,$P129,0)</f>
        <v>0</v>
      </c>
      <c r="G129" s="122">
        <f>+IF($P$2=0,$Q129,0)</f>
        <v>0</v>
      </c>
      <c r="H129" s="17"/>
      <c r="I129" s="121">
        <f>+IF(OR($P$2=98,$P$2=42,$P$2=96,$P$2=97),$P129,0)</f>
        <v>0</v>
      </c>
      <c r="J129" s="122">
        <f>+IF(OR($P$2=98,$P$2=42,$P$2=96,$P$2=97),$Q129,0)</f>
        <v>0</v>
      </c>
      <c r="K129" s="109"/>
      <c r="L129" s="122">
        <f>+IF($P$2=33,$Q129,0)</f>
        <v>0</v>
      </c>
      <c r="M129" s="109"/>
      <c r="N129" s="123">
        <f>+ROUND(+G129+J129+L129,0)</f>
        <v>0</v>
      </c>
      <c r="O129" s="111"/>
      <c r="P129" s="121">
        <f>+ROUND(+SUM([1]OTCHET!E567:E572)+SUM([1]OTCHET!E581:E582)+IF(AND([1]OTCHET!$F$12="9900",+[1]OTCHET!$E$15=0),0,SUM([1]OTCHET!E587:E588)),0)</f>
        <v>0</v>
      </c>
      <c r="Q129" s="122">
        <f>+ROUND(+SUM([1]OTCHET!F567:F572)+SUM([1]OTCHET!F581:F582)+IF(AND([1]OTCHET!$F$12="9900",+[1]OTCHET!$E$15=0),0,SUM([1]OTCHET!F587:F588)),0)</f>
        <v>0</v>
      </c>
      <c r="R129" s="52"/>
      <c r="S129" s="126" t="s">
        <v>224</v>
      </c>
      <c r="T129" s="127"/>
      <c r="U129" s="128"/>
      <c r="V129" s="90"/>
      <c r="W129" s="12"/>
      <c r="X129" s="12"/>
      <c r="Y129" s="12"/>
      <c r="Z129" s="12"/>
    </row>
    <row r="130" spans="1:26" s="13" customFormat="1" ht="15.75">
      <c r="A130" s="103"/>
      <c r="B130" s="149" t="s">
        <v>225</v>
      </c>
      <c r="C130" s="150"/>
      <c r="D130" s="151"/>
      <c r="E130" s="17"/>
      <c r="F130" s="132">
        <f>+IF($P$2=0,$P130,0)</f>
        <v>0</v>
      </c>
      <c r="G130" s="133">
        <f>+IF($P$2=0,$Q130,0)</f>
        <v>0</v>
      </c>
      <c r="H130" s="17"/>
      <c r="I130" s="132">
        <f>+IF(OR($P$2=98,$P$2=42,$P$2=96,$P$2=97),$P130,0)</f>
        <v>0</v>
      </c>
      <c r="J130" s="133">
        <f>+IF(OR($P$2=98,$P$2=42,$P$2=96,$P$2=97),$Q130,0)</f>
        <v>0</v>
      </c>
      <c r="K130" s="109"/>
      <c r="L130" s="133">
        <f>+IF($P$2=33,$Q130,0)</f>
        <v>0</v>
      </c>
      <c r="M130" s="109"/>
      <c r="N130" s="158">
        <f>+ROUND(+G130+J130+L130,0)</f>
        <v>0</v>
      </c>
      <c r="O130" s="111"/>
      <c r="P130" s="132">
        <f>+ROUND([1]OTCHET!E580+[1]OTCHET!E585,0)</f>
        <v>0</v>
      </c>
      <c r="Q130" s="133">
        <f>+ROUND([1]OTCHET!F580+[1]OTCHET!F585,0)</f>
        <v>0</v>
      </c>
      <c r="R130" s="52"/>
      <c r="S130" s="152" t="s">
        <v>226</v>
      </c>
      <c r="T130" s="153"/>
      <c r="U130" s="154"/>
      <c r="V130" s="90"/>
      <c r="W130" s="12"/>
      <c r="X130" s="12"/>
      <c r="Y130" s="12"/>
      <c r="Z130" s="12"/>
    </row>
    <row r="131" spans="1:26" s="13" customFormat="1" ht="15.75">
      <c r="A131" s="103"/>
      <c r="B131" s="129" t="s">
        <v>227</v>
      </c>
      <c r="C131" s="130"/>
      <c r="D131" s="131"/>
      <c r="E131" s="17"/>
      <c r="F131" s="132">
        <f>+IF($P$2=0,$P131,0)</f>
        <v>0</v>
      </c>
      <c r="G131" s="133">
        <f>+IF($P$2=0,$Q131,0)</f>
        <v>0</v>
      </c>
      <c r="H131" s="17"/>
      <c r="I131" s="132">
        <f>+IF(OR($P$2=98,$P$2=42,$P$2=96,$P$2=97),$P131,0)</f>
        <v>0</v>
      </c>
      <c r="J131" s="133">
        <f>+IF(OR($P$2=98,$P$2=42,$P$2=96,$P$2=97),$Q131,0)</f>
        <v>0</v>
      </c>
      <c r="K131" s="109"/>
      <c r="L131" s="133">
        <f>+IF($P$2=33,$Q131,0)</f>
        <v>0</v>
      </c>
      <c r="M131" s="109"/>
      <c r="N131" s="158">
        <f>+ROUND(+G131+J131+L131,0)</f>
        <v>0</v>
      </c>
      <c r="O131" s="111"/>
      <c r="P131" s="132">
        <f>+ROUND(-SUM([1]OTCHET!E573:E578)-SUM([1]OTCHET!E583:E584)-IF(AND([1]OTCHET!$F$12="9900",+[1]OTCHET!$E$15=0),0,SUM([1]OTCHET!E589:E590)),0)</f>
        <v>0</v>
      </c>
      <c r="Q131" s="133">
        <f>+ROUND(-SUM([1]OTCHET!F573:F578)-SUM([1]OTCHET!F583:F584)-IF(AND([1]OTCHET!$F$12="9900",+[1]OTCHET!$E$15=0),0,SUM([1]OTCHET!F589:F590)),0)</f>
        <v>0</v>
      </c>
      <c r="R131" s="52"/>
      <c r="S131" s="367" t="s">
        <v>228</v>
      </c>
      <c r="T131" s="368"/>
      <c r="U131" s="369"/>
      <c r="V131" s="90"/>
      <c r="W131" s="12"/>
      <c r="X131" s="12"/>
      <c r="Y131" s="12"/>
      <c r="Z131" s="12"/>
    </row>
    <row r="132" spans="1:26" s="13" customFormat="1" ht="16.5" thickBot="1">
      <c r="A132" s="103"/>
      <c r="B132" s="370" t="s">
        <v>229</v>
      </c>
      <c r="C132" s="371"/>
      <c r="D132" s="372"/>
      <c r="E132" s="17"/>
      <c r="F132" s="373">
        <f>+ROUND(+F131-F129-F130,0)</f>
        <v>0</v>
      </c>
      <c r="G132" s="374">
        <f>+ROUND(+G131-G129-G130,0)</f>
        <v>0</v>
      </c>
      <c r="H132" s="17"/>
      <c r="I132" s="373">
        <f>+ROUND(+I131-I129-I130,0)</f>
        <v>0</v>
      </c>
      <c r="J132" s="374">
        <f>+ROUND(+J131-J129-J130,0)</f>
        <v>0</v>
      </c>
      <c r="K132" s="109"/>
      <c r="L132" s="374">
        <f>+ROUND(+L131-L129-L130,0)</f>
        <v>0</v>
      </c>
      <c r="M132" s="109"/>
      <c r="N132" s="375">
        <f>+ROUND(+N131-N129-N130,0)</f>
        <v>0</v>
      </c>
      <c r="O132" s="111"/>
      <c r="P132" s="373">
        <f>+ROUND(+P131-P129-P130,0)</f>
        <v>0</v>
      </c>
      <c r="Q132" s="374">
        <f>+ROUND(+Q131-Q129-Q130,0)</f>
        <v>0</v>
      </c>
      <c r="R132" s="52"/>
      <c r="S132" s="376" t="s">
        <v>230</v>
      </c>
      <c r="T132" s="377"/>
      <c r="U132" s="378"/>
      <c r="V132" s="292"/>
      <c r="W132" s="293"/>
      <c r="X132" s="294"/>
      <c r="Y132" s="293"/>
      <c r="Z132" s="293"/>
    </row>
    <row r="133" spans="1:26" s="13" customFormat="1" ht="16.5" customHeight="1" thickTop="1">
      <c r="A133" s="3"/>
      <c r="B133" s="379">
        <f>+IF(+SUM(F133:N133)=0,0,"Контрола: дефицит/излишък = финансиране с обратен знак (Г. + Д. = 0)")</f>
        <v>0</v>
      </c>
      <c r="C133" s="379"/>
      <c r="D133" s="379"/>
      <c r="E133" s="17"/>
      <c r="F133" s="380">
        <f>+ROUND(F83,0)+ROUND(F84,0)</f>
        <v>0</v>
      </c>
      <c r="G133" s="380">
        <f>+ROUND(G83,0)+ROUND(G84,0)</f>
        <v>0</v>
      </c>
      <c r="H133" s="17"/>
      <c r="I133" s="380">
        <f>+ROUND(I83,0)+ROUND(I84,0)</f>
        <v>0</v>
      </c>
      <c r="J133" s="380">
        <f>+ROUND(J83,0)+ROUND(J84,0)</f>
        <v>0</v>
      </c>
      <c r="K133" s="17"/>
      <c r="L133" s="380">
        <f>+ROUND(L83,0)+ROUND(L84,0)</f>
        <v>0</v>
      </c>
      <c r="M133" s="17"/>
      <c r="N133" s="381">
        <f>+ROUND(N83,0)+ROUND(N84,0)</f>
        <v>0</v>
      </c>
      <c r="O133" s="382"/>
      <c r="P133" s="383">
        <f>+ROUND(P83,0)+ROUND(P84,0)</f>
        <v>0</v>
      </c>
      <c r="Q133" s="383">
        <f>+ROUND(Q83,0)+ROUND(Q84,0)</f>
        <v>0</v>
      </c>
      <c r="R133" s="52"/>
      <c r="S133" s="384"/>
      <c r="T133" s="384"/>
      <c r="U133" s="384"/>
      <c r="V133" s="292"/>
      <c r="W133" s="293"/>
      <c r="X133" s="294"/>
      <c r="Y133" s="293"/>
      <c r="Z133" s="293"/>
    </row>
    <row r="134" spans="1:26" s="13" customFormat="1" ht="17.25" hidden="1" customHeight="1">
      <c r="A134" s="3"/>
      <c r="B134" s="385" t="s">
        <v>231</v>
      </c>
      <c r="C134" s="386">
        <f>+[1]OTCHET!B605</f>
        <v>44403</v>
      </c>
      <c r="D134" s="310" t="s">
        <v>232</v>
      </c>
      <c r="E134" s="17"/>
      <c r="F134" s="387"/>
      <c r="G134" s="387"/>
      <c r="H134" s="17"/>
      <c r="I134" s="388" t="s">
        <v>233</v>
      </c>
      <c r="J134" s="389"/>
      <c r="K134" s="17"/>
      <c r="L134" s="387"/>
      <c r="M134" s="387"/>
      <c r="N134" s="387"/>
      <c r="O134" s="382"/>
      <c r="P134" s="390"/>
      <c r="Q134" s="390"/>
      <c r="R134" s="391"/>
      <c r="S134" s="392"/>
      <c r="T134" s="392"/>
      <c r="U134" s="392"/>
      <c r="V134" s="393"/>
      <c r="W134" s="293"/>
      <c r="X134" s="294"/>
      <c r="Y134" s="293"/>
      <c r="Z134" s="293"/>
    </row>
    <row r="135" spans="1:26" s="13" customFormat="1" ht="21" hidden="1" customHeight="1">
      <c r="A135" s="3"/>
      <c r="B135" s="385"/>
      <c r="C135" s="310"/>
      <c r="D135" s="310"/>
      <c r="E135" s="17"/>
      <c r="F135" s="394"/>
      <c r="G135" s="394"/>
      <c r="H135" s="17"/>
      <c r="I135" s="388"/>
      <c r="J135" s="389"/>
      <c r="K135" s="17"/>
      <c r="L135" s="394"/>
      <c r="M135" s="394"/>
      <c r="N135" s="394"/>
      <c r="O135" s="382"/>
      <c r="P135" s="395"/>
      <c r="Q135" s="395"/>
      <c r="R135" s="391"/>
      <c r="S135" s="392"/>
      <c r="T135" s="392"/>
      <c r="U135" s="392"/>
      <c r="V135" s="393"/>
      <c r="W135" s="293"/>
      <c r="X135" s="294"/>
      <c r="Y135" s="293"/>
      <c r="Z135" s="293"/>
    </row>
    <row r="136" spans="1:26" s="13" customFormat="1" ht="23.25" customHeight="1" thickBot="1">
      <c r="A136" s="393"/>
      <c r="B136" s="393"/>
      <c r="C136" s="393"/>
      <c r="D136" s="393"/>
      <c r="E136" s="396"/>
      <c r="F136" s="396"/>
      <c r="G136" s="396"/>
      <c r="H136" s="396"/>
      <c r="I136" s="396"/>
      <c r="J136" s="396"/>
      <c r="K136" s="396"/>
      <c r="L136" s="396"/>
      <c r="M136" s="396"/>
      <c r="N136" s="396"/>
      <c r="O136" s="393"/>
      <c r="P136" s="397"/>
      <c r="Q136" s="397"/>
      <c r="R136" s="392"/>
      <c r="S136" s="392"/>
      <c r="T136" s="392"/>
      <c r="U136" s="392"/>
      <c r="V136" s="392"/>
      <c r="X136" s="398"/>
    </row>
    <row r="137" spans="1:26" s="13" customFormat="1" ht="15.75" customHeight="1">
      <c r="A137" s="393"/>
      <c r="B137" s="399" t="s">
        <v>234</v>
      </c>
      <c r="C137" s="400"/>
      <c r="D137" s="401"/>
      <c r="E137" s="396"/>
      <c r="F137" s="402" t="str">
        <f>+IF(+ROUND(F140,2)=0,"O K","НЕРАВНЕНИЕ!")</f>
        <v>O K</v>
      </c>
      <c r="G137" s="403" t="str">
        <f>+IF(+ROUND(G140,2)=0,"O K","НЕРАВНЕНИЕ!")</f>
        <v>O K</v>
      </c>
      <c r="H137" s="404"/>
      <c r="I137" s="405" t="str">
        <f>+IF(+ROUND(I140,2)=0,"O K","НЕРАВНЕНИЕ!")</f>
        <v>O K</v>
      </c>
      <c r="J137" s="406" t="str">
        <f>+IF(+ROUND(J140,2)=0,"O K","НЕРАВНЕНИЕ!")</f>
        <v>O K</v>
      </c>
      <c r="K137" s="407"/>
      <c r="L137" s="408" t="str">
        <f>+IF(+ROUND(L140,2)=0,"O K","НЕРАВНЕНИЕ!")</f>
        <v>O K</v>
      </c>
      <c r="M137" s="409"/>
      <c r="N137" s="410" t="str">
        <f>+IF(+ROUND(N140,2)=0,"O K","НЕРАВНЕНИЕ!")</f>
        <v>O K</v>
      </c>
      <c r="O137" s="393"/>
      <c r="P137" s="411" t="str">
        <f>+IF(+ROUND(P140,2)=0,"O K","НЕРАВНЕНИЕ!")</f>
        <v>O K</v>
      </c>
      <c r="Q137" s="412" t="str">
        <f>+IF(+ROUND(Q140,2)=0,"O K","НЕРАВНЕНИЕ!")</f>
        <v>O K</v>
      </c>
      <c r="R137" s="413"/>
      <c r="S137" s="414"/>
      <c r="T137" s="414"/>
      <c r="U137" s="414"/>
      <c r="V137" s="393"/>
      <c r="X137" s="398"/>
    </row>
    <row r="138" spans="1:26" s="13" customFormat="1" ht="15.75" customHeight="1" thickBot="1">
      <c r="A138" s="393"/>
      <c r="B138" s="415" t="s">
        <v>235</v>
      </c>
      <c r="C138" s="416"/>
      <c r="D138" s="417"/>
      <c r="E138" s="396"/>
      <c r="F138" s="418" t="str">
        <f>+IF(+ROUND(F141,0)=0,"O K","НЕРАВНЕНИЕ!")</f>
        <v>O K</v>
      </c>
      <c r="G138" s="419" t="str">
        <f>+IF(+ROUND(G141,0)=0,"O K","НЕРАВНЕНИЕ!")</f>
        <v>O K</v>
      </c>
      <c r="H138" s="404"/>
      <c r="I138" s="420" t="str">
        <f>+IF(+ROUND(I141,0)=0,"O K","НЕРАВНЕНИЕ!")</f>
        <v>O K</v>
      </c>
      <c r="J138" s="421" t="str">
        <f>+IF(+ROUND(J141,0)=0,"O K","НЕРАВНЕНИЕ!")</f>
        <v>O K</v>
      </c>
      <c r="K138" s="407"/>
      <c r="L138" s="422" t="str">
        <f>+IF(+ROUND(L141,0)=0,"O K","НЕРАВНЕНИЕ!")</f>
        <v>O K</v>
      </c>
      <c r="M138" s="409"/>
      <c r="N138" s="423" t="str">
        <f>+IF(+ROUND(N141,0)=0,"O K","НЕРАВНЕНИЕ!")</f>
        <v>O K</v>
      </c>
      <c r="O138" s="393"/>
      <c r="P138" s="424" t="str">
        <f>+IF(+ROUND(P141,0)=0,"O K","НЕРАВНЕНИЕ!")</f>
        <v>O K</v>
      </c>
      <c r="Q138" s="425" t="str">
        <f>+IF(+ROUND(Q141,0)=0,"O K","НЕРАВНЕНИЕ!")</f>
        <v>O K</v>
      </c>
      <c r="R138" s="413"/>
      <c r="S138" s="414"/>
      <c r="T138" s="414"/>
      <c r="U138" s="414"/>
      <c r="V138" s="393"/>
      <c r="X138" s="398"/>
    </row>
    <row r="139" spans="1:26" s="13" customFormat="1" ht="13.5" thickBot="1">
      <c r="A139" s="393"/>
      <c r="B139" s="393"/>
      <c r="C139" s="393"/>
      <c r="D139" s="393"/>
      <c r="E139" s="396"/>
      <c r="F139" s="409"/>
      <c r="G139" s="409"/>
      <c r="H139" s="409"/>
      <c r="I139" s="426"/>
      <c r="J139" s="409"/>
      <c r="K139" s="409"/>
      <c r="L139" s="426"/>
      <c r="M139" s="409"/>
      <c r="N139" s="409"/>
      <c r="O139" s="393"/>
      <c r="P139" s="397"/>
      <c r="Q139" s="397"/>
      <c r="R139" s="413"/>
      <c r="S139" s="392"/>
      <c r="T139" s="392"/>
      <c r="U139" s="392"/>
      <c r="V139" s="393"/>
      <c r="X139" s="398"/>
    </row>
    <row r="140" spans="1:26" s="13" customFormat="1" ht="15.75">
      <c r="A140" s="393"/>
      <c r="B140" s="399" t="s">
        <v>236</v>
      </c>
      <c r="C140" s="400"/>
      <c r="D140" s="401"/>
      <c r="E140" s="396"/>
      <c r="F140" s="427">
        <f>+ROUND(F83,0)+ROUND(F84,0)</f>
        <v>0</v>
      </c>
      <c r="G140" s="428">
        <f>+ROUND(G83,0)+ROUND(G84,0)</f>
        <v>0</v>
      </c>
      <c r="H140" s="404"/>
      <c r="I140" s="429">
        <f>+ROUND(I83,0)+ROUND(I84,0)</f>
        <v>0</v>
      </c>
      <c r="J140" s="430">
        <f>+ROUND(J83,0)+ROUND(J84,0)</f>
        <v>0</v>
      </c>
      <c r="K140" s="407"/>
      <c r="L140" s="431">
        <f>+ROUND(L83,0)+ROUND(L84,0)</f>
        <v>0</v>
      </c>
      <c r="M140" s="409"/>
      <c r="N140" s="432">
        <f>+ROUND(N83,0)+ROUND(N84,0)</f>
        <v>0</v>
      </c>
      <c r="O140" s="393"/>
      <c r="P140" s="433">
        <f>+ROUND(P83,0)+ROUND(P84,0)</f>
        <v>0</v>
      </c>
      <c r="Q140" s="434">
        <f>+ROUND(Q83,0)+ROUND(Q84,0)</f>
        <v>0</v>
      </c>
      <c r="R140" s="413"/>
      <c r="S140" s="392"/>
      <c r="T140" s="392"/>
      <c r="U140" s="392"/>
      <c r="V140" s="393"/>
      <c r="X140" s="398"/>
    </row>
    <row r="141" spans="1:26" s="13" customFormat="1" ht="16.5" thickBot="1">
      <c r="A141" s="393"/>
      <c r="B141" s="415" t="s">
        <v>237</v>
      </c>
      <c r="C141" s="416"/>
      <c r="D141" s="417"/>
      <c r="E141" s="396"/>
      <c r="F141" s="435">
        <f>SUM(+ROUND(F83,0)+ROUND(F101,0)+ROUND(F120,0)+ROUND(F127,0)+ROUND(F129,0)+ROUND(F130,0))-ROUND(F131,0)</f>
        <v>0</v>
      </c>
      <c r="G141" s="436">
        <f>SUM(+ROUND(G83,0)+ROUND(G101,0)+ROUND(G120,0)+ROUND(G127,0)+ROUND(G129,0)+ROUND(G130,0))-ROUND(G131,0)</f>
        <v>0</v>
      </c>
      <c r="H141" s="404"/>
      <c r="I141" s="437">
        <f>SUM(+ROUND(I83,0)+ROUND(I101,0)+ROUND(I120,0)+ROUND(I127,0)+ROUND(I129,0)+ROUND(I130,0))-ROUND(I131,0)</f>
        <v>0</v>
      </c>
      <c r="J141" s="438">
        <f>SUM(+ROUND(J83,0)+ROUND(J101,0)+ROUND(J120,0)+ROUND(J127,0)+ROUND(J129,0)+ROUND(J130,0))-ROUND(J131,0)</f>
        <v>0</v>
      </c>
      <c r="K141" s="407"/>
      <c r="L141" s="439">
        <f>SUM(+ROUND(L83,0)+ROUND(L101,0)+ROUND(L120,0)+ROUND(L127,0)+ROUND(L129,0)+ROUND(L130,0))-ROUND(L131,0)</f>
        <v>0</v>
      </c>
      <c r="M141" s="409"/>
      <c r="N141" s="440">
        <f>SUM(+ROUND(N83,0)+ROUND(N101,0)+ROUND(N120,0)+ROUND(N127,0)+ROUND(N129,0)+ROUND(N130,0))-ROUND(N131,0)</f>
        <v>0</v>
      </c>
      <c r="O141" s="393"/>
      <c r="P141" s="441">
        <f>SUM(+ROUND(P83,0)+ROUND(P101,0)+ROUND(P120,0)+ROUND(P127,0)+ROUND(P129,0)+ROUND(P130,0))-ROUND(P131,0)</f>
        <v>0</v>
      </c>
      <c r="Q141" s="442">
        <f>SUM(+ROUND(Q83,0)+ROUND(Q101,0)+ROUND(Q120,0)+ROUND(Q127,0)+ROUND(Q129,0)+ROUND(Q130,0))-ROUND(Q131,0)</f>
        <v>0</v>
      </c>
      <c r="R141" s="413"/>
      <c r="S141" s="392"/>
      <c r="T141" s="392"/>
      <c r="U141" s="392"/>
      <c r="V141" s="393"/>
      <c r="X141" s="398"/>
    </row>
    <row r="142" spans="1:26" s="13" customFormat="1" ht="12.75">
      <c r="A142" s="393"/>
      <c r="B142" s="393"/>
      <c r="C142" s="393"/>
      <c r="D142" s="393"/>
      <c r="E142" s="393"/>
      <c r="F142" s="396"/>
      <c r="G142" s="396"/>
      <c r="H142" s="396"/>
      <c r="I142" s="396"/>
      <c r="J142" s="396"/>
      <c r="K142" s="396"/>
      <c r="L142" s="396"/>
      <c r="M142" s="396"/>
      <c r="N142" s="396"/>
      <c r="O142" s="393"/>
      <c r="P142" s="397"/>
      <c r="Q142" s="397"/>
      <c r="R142" s="413"/>
      <c r="S142" s="392"/>
      <c r="T142" s="392"/>
      <c r="U142" s="392"/>
      <c r="V142" s="393"/>
      <c r="X142" s="398"/>
    </row>
    <row r="143" spans="1:26" s="13" customFormat="1" ht="12.75">
      <c r="A143" s="393"/>
      <c r="B143" s="393"/>
      <c r="C143" s="393"/>
      <c r="D143" s="393"/>
      <c r="E143" s="396"/>
      <c r="F143" s="396"/>
      <c r="G143" s="396"/>
      <c r="H143" s="396"/>
      <c r="I143" s="396"/>
      <c r="J143" s="396"/>
      <c r="K143" s="396"/>
      <c r="L143" s="396"/>
      <c r="M143" s="396"/>
      <c r="N143" s="396"/>
      <c r="O143" s="393"/>
      <c r="P143" s="397"/>
      <c r="Q143" s="397"/>
      <c r="R143" s="413"/>
      <c r="S143" s="392"/>
      <c r="T143" s="392"/>
      <c r="U143" s="392"/>
      <c r="V143" s="393"/>
      <c r="X143" s="398"/>
    </row>
    <row r="144" spans="1:26" s="13" customFormat="1" ht="12.75">
      <c r="A144" s="393"/>
      <c r="B144" s="393"/>
      <c r="C144" s="393"/>
      <c r="D144" s="393"/>
      <c r="E144" s="396"/>
      <c r="F144" s="396"/>
      <c r="G144" s="396"/>
      <c r="H144" s="396"/>
      <c r="I144" s="396"/>
      <c r="J144" s="396"/>
      <c r="K144" s="396"/>
      <c r="L144" s="396"/>
      <c r="M144" s="396"/>
      <c r="N144" s="396"/>
      <c r="O144" s="393"/>
      <c r="P144" s="397"/>
      <c r="Q144" s="397"/>
      <c r="R144" s="413"/>
      <c r="S144" s="392"/>
      <c r="T144" s="392"/>
      <c r="U144" s="392"/>
      <c r="V144" s="393"/>
      <c r="X144" s="398"/>
    </row>
    <row r="145" spans="1:24" s="13" customFormat="1" ht="12.75">
      <c r="A145" s="393"/>
      <c r="B145" s="393"/>
      <c r="C145" s="393"/>
      <c r="D145" s="393"/>
      <c r="E145" s="396"/>
      <c r="F145" s="396"/>
      <c r="G145" s="396"/>
      <c r="H145" s="396"/>
      <c r="I145" s="396"/>
      <c r="J145" s="396"/>
      <c r="K145" s="396"/>
      <c r="L145" s="396"/>
      <c r="M145" s="396"/>
      <c r="N145" s="396"/>
      <c r="O145" s="393"/>
      <c r="P145" s="397"/>
      <c r="Q145" s="397"/>
      <c r="R145" s="413"/>
      <c r="S145" s="392"/>
      <c r="T145" s="392"/>
      <c r="U145" s="392"/>
      <c r="V145" s="393"/>
      <c r="X145" s="398"/>
    </row>
    <row r="146" spans="1:24" s="13" customFormat="1" ht="12.75">
      <c r="A146" s="393"/>
      <c r="B146" s="393"/>
      <c r="C146" s="393"/>
      <c r="D146" s="393"/>
      <c r="E146" s="396"/>
      <c r="F146" s="396"/>
      <c r="G146" s="396"/>
      <c r="H146" s="396"/>
      <c r="I146" s="396"/>
      <c r="J146" s="396"/>
      <c r="K146" s="396"/>
      <c r="L146" s="396"/>
      <c r="M146" s="396"/>
      <c r="N146" s="396"/>
      <c r="O146" s="393"/>
      <c r="P146" s="397"/>
      <c r="Q146" s="397"/>
      <c r="R146" s="413"/>
      <c r="S146" s="392"/>
      <c r="T146" s="392"/>
      <c r="U146" s="392"/>
      <c r="V146" s="393"/>
      <c r="X146" s="398"/>
    </row>
    <row r="147" spans="1:24" s="13" customFormat="1" ht="12.75">
      <c r="A147" s="393"/>
      <c r="B147" s="393"/>
      <c r="C147" s="393"/>
      <c r="D147" s="393"/>
      <c r="E147" s="396"/>
      <c r="F147" s="396"/>
      <c r="G147" s="396"/>
      <c r="H147" s="396"/>
      <c r="I147" s="396"/>
      <c r="J147" s="396"/>
      <c r="K147" s="396"/>
      <c r="L147" s="396"/>
      <c r="M147" s="396"/>
      <c r="N147" s="396"/>
      <c r="O147" s="393"/>
      <c r="P147" s="397"/>
      <c r="Q147" s="397"/>
      <c r="R147" s="413"/>
      <c r="S147" s="392"/>
      <c r="T147" s="392"/>
      <c r="U147" s="392"/>
      <c r="V147" s="393"/>
      <c r="X147" s="398"/>
    </row>
    <row r="148" spans="1:24" s="13" customFormat="1" ht="12.75">
      <c r="A148" s="393"/>
      <c r="B148" s="393"/>
      <c r="C148" s="393"/>
      <c r="D148" s="393"/>
      <c r="E148" s="396"/>
      <c r="F148" s="396"/>
      <c r="G148" s="396"/>
      <c r="H148" s="396"/>
      <c r="I148" s="396"/>
      <c r="J148" s="396"/>
      <c r="K148" s="396"/>
      <c r="L148" s="396"/>
      <c r="M148" s="396"/>
      <c r="N148" s="396"/>
      <c r="O148" s="393"/>
      <c r="P148" s="397"/>
      <c r="Q148" s="397"/>
      <c r="R148" s="413"/>
      <c r="S148" s="392"/>
      <c r="T148" s="392"/>
      <c r="U148" s="392"/>
      <c r="V148" s="393"/>
      <c r="X148" s="398"/>
    </row>
    <row r="149" spans="1:24" s="13" customFormat="1" ht="12.75">
      <c r="A149" s="393"/>
      <c r="B149" s="393"/>
      <c r="C149" s="393"/>
      <c r="D149" s="393"/>
      <c r="E149" s="396"/>
      <c r="F149" s="396"/>
      <c r="G149" s="396"/>
      <c r="H149" s="396"/>
      <c r="I149" s="396"/>
      <c r="J149" s="396"/>
      <c r="K149" s="396"/>
      <c r="L149" s="396"/>
      <c r="M149" s="396"/>
      <c r="N149" s="396"/>
      <c r="O149" s="393"/>
      <c r="P149" s="397"/>
      <c r="Q149" s="397"/>
      <c r="R149" s="413"/>
      <c r="S149" s="392"/>
      <c r="T149" s="392"/>
      <c r="U149" s="392"/>
      <c r="V149" s="393"/>
      <c r="X149" s="398"/>
    </row>
    <row r="150" spans="1:24" s="13" customFormat="1" ht="12.75">
      <c r="A150" s="393"/>
      <c r="B150" s="393"/>
      <c r="C150" s="393"/>
      <c r="D150" s="393"/>
      <c r="E150" s="396"/>
      <c r="F150" s="396"/>
      <c r="G150" s="396"/>
      <c r="H150" s="396"/>
      <c r="I150" s="396"/>
      <c r="J150" s="396"/>
      <c r="K150" s="396"/>
      <c r="L150" s="396"/>
      <c r="M150" s="396"/>
      <c r="N150" s="396"/>
      <c r="O150" s="393"/>
      <c r="P150" s="397"/>
      <c r="Q150" s="397"/>
      <c r="R150" s="413"/>
      <c r="S150" s="392"/>
      <c r="T150" s="392"/>
      <c r="U150" s="392"/>
      <c r="V150" s="393"/>
      <c r="X150" s="398"/>
    </row>
    <row r="151" spans="1:24" s="13" customFormat="1" ht="12.75">
      <c r="A151" s="393"/>
      <c r="B151" s="393"/>
      <c r="C151" s="393"/>
      <c r="D151" s="393"/>
      <c r="E151" s="396"/>
      <c r="F151" s="396"/>
      <c r="G151" s="396"/>
      <c r="H151" s="396"/>
      <c r="I151" s="396"/>
      <c r="J151" s="396"/>
      <c r="K151" s="396"/>
      <c r="L151" s="396"/>
      <c r="M151" s="396"/>
      <c r="N151" s="396"/>
      <c r="O151" s="393"/>
      <c r="P151" s="397"/>
      <c r="Q151" s="397"/>
      <c r="R151" s="413"/>
      <c r="S151" s="392"/>
      <c r="T151" s="392"/>
      <c r="U151" s="392"/>
      <c r="V151" s="393"/>
      <c r="X151" s="398"/>
    </row>
    <row r="152" spans="1:24" s="13" customFormat="1" ht="12.75">
      <c r="A152" s="393"/>
      <c r="B152" s="393"/>
      <c r="C152" s="393"/>
      <c r="D152" s="393"/>
      <c r="E152" s="396"/>
      <c r="F152" s="396"/>
      <c r="G152" s="396"/>
      <c r="H152" s="396"/>
      <c r="I152" s="396"/>
      <c r="J152" s="396"/>
      <c r="K152" s="396"/>
      <c r="L152" s="396"/>
      <c r="M152" s="396"/>
      <c r="N152" s="396"/>
      <c r="O152" s="393"/>
      <c r="P152" s="397"/>
      <c r="Q152" s="397"/>
      <c r="R152" s="413"/>
      <c r="S152" s="392"/>
      <c r="T152" s="392"/>
      <c r="U152" s="392"/>
      <c r="V152" s="393"/>
      <c r="X152" s="398"/>
    </row>
    <row r="153" spans="1:24" s="13" customFormat="1" ht="12.75">
      <c r="A153" s="393"/>
      <c r="B153" s="393"/>
      <c r="C153" s="393"/>
      <c r="D153" s="393"/>
      <c r="E153" s="396"/>
      <c r="F153" s="396"/>
      <c r="G153" s="396"/>
      <c r="H153" s="396"/>
      <c r="I153" s="396"/>
      <c r="J153" s="396"/>
      <c r="K153" s="396"/>
      <c r="L153" s="396"/>
      <c r="M153" s="396"/>
      <c r="N153" s="396"/>
      <c r="O153" s="393"/>
      <c r="P153" s="397"/>
      <c r="Q153" s="397"/>
      <c r="R153" s="413"/>
      <c r="S153" s="392"/>
      <c r="T153" s="392"/>
      <c r="U153" s="392"/>
      <c r="V153" s="393"/>
      <c r="X153" s="398"/>
    </row>
    <row r="154" spans="1:24" s="13" customFormat="1" ht="12.75">
      <c r="A154" s="393"/>
      <c r="B154" s="393"/>
      <c r="C154" s="393"/>
      <c r="D154" s="393"/>
      <c r="E154" s="396"/>
      <c r="F154" s="396"/>
      <c r="G154" s="396"/>
      <c r="H154" s="396"/>
      <c r="I154" s="396"/>
      <c r="J154" s="396"/>
      <c r="K154" s="396"/>
      <c r="L154" s="396"/>
      <c r="M154" s="396"/>
      <c r="N154" s="396"/>
      <c r="O154" s="393"/>
      <c r="P154" s="397"/>
      <c r="Q154" s="397"/>
      <c r="R154" s="413"/>
      <c r="S154" s="392"/>
      <c r="T154" s="392"/>
      <c r="U154" s="392"/>
      <c r="V154" s="393"/>
      <c r="X154" s="398"/>
    </row>
    <row r="155" spans="1:24" s="13" customFormat="1" ht="12.75">
      <c r="A155" s="393"/>
      <c r="B155" s="393"/>
      <c r="C155" s="393"/>
      <c r="D155" s="393"/>
      <c r="E155" s="396"/>
      <c r="F155" s="396"/>
      <c r="G155" s="396"/>
      <c r="H155" s="396"/>
      <c r="I155" s="396"/>
      <c r="J155" s="396"/>
      <c r="K155" s="396"/>
      <c r="L155" s="396"/>
      <c r="M155" s="396"/>
      <c r="N155" s="396"/>
      <c r="O155" s="393"/>
      <c r="P155" s="397"/>
      <c r="Q155" s="397"/>
      <c r="R155" s="413"/>
      <c r="S155" s="392"/>
      <c r="T155" s="392"/>
      <c r="U155" s="392"/>
      <c r="V155" s="393"/>
      <c r="X155" s="398"/>
    </row>
    <row r="156" spans="1:24" s="13" customFormat="1" ht="12.75">
      <c r="A156" s="393"/>
      <c r="B156" s="393"/>
      <c r="C156" s="393"/>
      <c r="D156" s="393"/>
      <c r="E156" s="396"/>
      <c r="F156" s="396"/>
      <c r="G156" s="396"/>
      <c r="H156" s="396"/>
      <c r="I156" s="396"/>
      <c r="J156" s="396"/>
      <c r="K156" s="396"/>
      <c r="L156" s="396"/>
      <c r="M156" s="396"/>
      <c r="N156" s="396"/>
      <c r="O156" s="393"/>
      <c r="P156" s="397"/>
      <c r="Q156" s="397"/>
      <c r="R156" s="413"/>
      <c r="S156" s="392"/>
      <c r="T156" s="392"/>
      <c r="U156" s="392"/>
      <c r="V156" s="393"/>
      <c r="X156" s="398"/>
    </row>
    <row r="157" spans="1:24" s="13" customFormat="1" ht="12.75">
      <c r="A157" s="393"/>
      <c r="B157" s="393"/>
      <c r="C157" s="393"/>
      <c r="D157" s="393"/>
      <c r="E157" s="396"/>
      <c r="F157" s="396"/>
      <c r="G157" s="396"/>
      <c r="H157" s="396"/>
      <c r="I157" s="396"/>
      <c r="J157" s="396"/>
      <c r="K157" s="396"/>
      <c r="L157" s="396"/>
      <c r="M157" s="396"/>
      <c r="N157" s="396"/>
      <c r="O157" s="393"/>
      <c r="P157" s="397"/>
      <c r="Q157" s="397"/>
      <c r="R157" s="413"/>
      <c r="S157" s="392"/>
      <c r="T157" s="392"/>
      <c r="U157" s="392"/>
      <c r="V157" s="393"/>
      <c r="X157" s="398"/>
    </row>
    <row r="158" spans="1:24" s="13" customFormat="1" ht="12.75">
      <c r="A158" s="393"/>
      <c r="B158" s="393"/>
      <c r="C158" s="393"/>
      <c r="D158" s="393"/>
      <c r="E158" s="396"/>
      <c r="F158" s="396"/>
      <c r="G158" s="396"/>
      <c r="H158" s="396"/>
      <c r="I158" s="396"/>
      <c r="J158" s="396"/>
      <c r="K158" s="396"/>
      <c r="L158" s="396"/>
      <c r="M158" s="396"/>
      <c r="N158" s="396"/>
      <c r="O158" s="393"/>
      <c r="P158" s="397"/>
      <c r="Q158" s="397"/>
      <c r="R158" s="413"/>
      <c r="S158" s="392"/>
      <c r="T158" s="392"/>
      <c r="U158" s="392"/>
      <c r="V158" s="393"/>
      <c r="X158" s="398"/>
    </row>
    <row r="159" spans="1:24" s="13" customFormat="1" ht="12.75">
      <c r="A159" s="393"/>
      <c r="B159" s="393"/>
      <c r="C159" s="393"/>
      <c r="D159" s="393"/>
      <c r="E159" s="396"/>
      <c r="F159" s="396"/>
      <c r="G159" s="396"/>
      <c r="H159" s="396"/>
      <c r="I159" s="396"/>
      <c r="J159" s="396"/>
      <c r="K159" s="396"/>
      <c r="L159" s="396"/>
      <c r="M159" s="396"/>
      <c r="N159" s="396"/>
      <c r="O159" s="393"/>
      <c r="P159" s="397"/>
      <c r="Q159" s="397"/>
      <c r="R159" s="413"/>
      <c r="S159" s="392"/>
      <c r="T159" s="392"/>
      <c r="U159" s="392"/>
      <c r="V159" s="393"/>
      <c r="X159" s="398"/>
    </row>
    <row r="160" spans="1:24" s="13" customFormat="1" ht="12.75">
      <c r="A160" s="393"/>
      <c r="B160" s="393"/>
      <c r="C160" s="393"/>
      <c r="D160" s="393"/>
      <c r="E160" s="396"/>
      <c r="F160" s="396"/>
      <c r="G160" s="396"/>
      <c r="H160" s="396"/>
      <c r="I160" s="396"/>
      <c r="J160" s="396"/>
      <c r="K160" s="396"/>
      <c r="L160" s="396"/>
      <c r="M160" s="396"/>
      <c r="N160" s="396"/>
      <c r="O160" s="393"/>
      <c r="P160" s="397"/>
      <c r="Q160" s="397"/>
      <c r="R160" s="413"/>
      <c r="S160" s="392"/>
      <c r="T160" s="392"/>
      <c r="U160" s="392"/>
      <c r="V160" s="393"/>
      <c r="X160" s="398"/>
    </row>
    <row r="161" spans="1:24" s="13" customFormat="1" ht="12.75">
      <c r="A161" s="393"/>
      <c r="B161" s="393"/>
      <c r="C161" s="393"/>
      <c r="D161" s="393"/>
      <c r="E161" s="396"/>
      <c r="F161" s="396"/>
      <c r="G161" s="396"/>
      <c r="H161" s="396"/>
      <c r="I161" s="396"/>
      <c r="J161" s="396"/>
      <c r="K161" s="396"/>
      <c r="L161" s="396"/>
      <c r="M161" s="396"/>
      <c r="N161" s="396"/>
      <c r="O161" s="393"/>
      <c r="P161" s="397"/>
      <c r="Q161" s="397"/>
      <c r="R161" s="413"/>
      <c r="S161" s="392"/>
      <c r="T161" s="392"/>
      <c r="U161" s="392"/>
      <c r="V161" s="393"/>
      <c r="X161" s="398"/>
    </row>
    <row r="162" spans="1:24" s="13" customFormat="1" ht="12.75">
      <c r="A162" s="393"/>
      <c r="B162" s="393"/>
      <c r="C162" s="393"/>
      <c r="D162" s="393"/>
      <c r="E162" s="396"/>
      <c r="F162" s="396"/>
      <c r="G162" s="396"/>
      <c r="H162" s="396"/>
      <c r="I162" s="396"/>
      <c r="J162" s="396"/>
      <c r="K162" s="396"/>
      <c r="L162" s="396"/>
      <c r="M162" s="396"/>
      <c r="N162" s="396"/>
      <c r="O162" s="393"/>
      <c r="P162" s="397"/>
      <c r="Q162" s="397"/>
      <c r="R162" s="413"/>
      <c r="S162" s="392"/>
      <c r="T162" s="392"/>
      <c r="U162" s="392"/>
      <c r="V162" s="393"/>
      <c r="X162" s="398"/>
    </row>
    <row r="163" spans="1:24" s="13" customFormat="1" ht="12.75">
      <c r="A163" s="393"/>
      <c r="B163" s="393"/>
      <c r="C163" s="393"/>
      <c r="D163" s="393"/>
      <c r="E163" s="396"/>
      <c r="F163" s="396"/>
      <c r="G163" s="396"/>
      <c r="H163" s="396"/>
      <c r="I163" s="396"/>
      <c r="J163" s="396"/>
      <c r="K163" s="396"/>
      <c r="L163" s="396"/>
      <c r="M163" s="396"/>
      <c r="N163" s="396"/>
      <c r="O163" s="393"/>
      <c r="P163" s="397"/>
      <c r="Q163" s="397"/>
      <c r="R163" s="413"/>
      <c r="S163" s="392"/>
      <c r="T163" s="392"/>
      <c r="U163" s="392"/>
      <c r="V163" s="393"/>
      <c r="X163" s="398"/>
    </row>
    <row r="164" spans="1:24" s="13" customFormat="1" ht="12.75">
      <c r="A164" s="393"/>
      <c r="B164" s="393"/>
      <c r="C164" s="393"/>
      <c r="D164" s="393"/>
      <c r="E164" s="396"/>
      <c r="F164" s="396"/>
      <c r="G164" s="396"/>
      <c r="H164" s="396"/>
      <c r="I164" s="396"/>
      <c r="J164" s="396"/>
      <c r="K164" s="396"/>
      <c r="L164" s="396"/>
      <c r="M164" s="396"/>
      <c r="N164" s="396"/>
      <c r="O164" s="393"/>
      <c r="P164" s="397"/>
      <c r="Q164" s="397"/>
      <c r="R164" s="413"/>
      <c r="S164" s="392"/>
      <c r="T164" s="392"/>
      <c r="U164" s="392"/>
      <c r="V164" s="393"/>
      <c r="X164" s="398"/>
    </row>
    <row r="165" spans="1:24" s="13" customFormat="1" ht="12.75">
      <c r="A165" s="393"/>
      <c r="B165" s="393"/>
      <c r="C165" s="393"/>
      <c r="D165" s="393"/>
      <c r="E165" s="396"/>
      <c r="F165" s="396"/>
      <c r="G165" s="396"/>
      <c r="H165" s="396"/>
      <c r="I165" s="396"/>
      <c r="J165" s="396"/>
      <c r="K165" s="396"/>
      <c r="L165" s="396"/>
      <c r="M165" s="396"/>
      <c r="N165" s="396"/>
      <c r="O165" s="393"/>
      <c r="P165" s="397"/>
      <c r="Q165" s="397"/>
      <c r="R165" s="413"/>
      <c r="S165" s="392"/>
      <c r="T165" s="392"/>
      <c r="U165" s="392"/>
      <c r="V165" s="393"/>
      <c r="X165" s="398"/>
    </row>
    <row r="166" spans="1:24" s="13" customFormat="1" ht="12.75">
      <c r="A166" s="393"/>
      <c r="B166" s="393"/>
      <c r="C166" s="393"/>
      <c r="D166" s="393"/>
      <c r="E166" s="396"/>
      <c r="F166" s="396"/>
      <c r="G166" s="396"/>
      <c r="H166" s="396"/>
      <c r="I166" s="396"/>
      <c r="J166" s="396"/>
      <c r="K166" s="396"/>
      <c r="L166" s="396"/>
      <c r="M166" s="396"/>
      <c r="N166" s="396"/>
      <c r="O166" s="393"/>
      <c r="P166" s="397"/>
      <c r="Q166" s="397"/>
      <c r="R166" s="413"/>
      <c r="S166" s="392"/>
      <c r="T166" s="392"/>
      <c r="U166" s="392"/>
      <c r="V166" s="393"/>
      <c r="X166" s="398"/>
    </row>
    <row r="167" spans="1:24" s="13" customFormat="1" ht="12.75">
      <c r="A167" s="393"/>
      <c r="B167" s="393"/>
      <c r="C167" s="393"/>
      <c r="D167" s="393"/>
      <c r="E167" s="396"/>
      <c r="F167" s="396"/>
      <c r="G167" s="396"/>
      <c r="H167" s="396"/>
      <c r="I167" s="396"/>
      <c r="J167" s="396"/>
      <c r="K167" s="396"/>
      <c r="L167" s="396"/>
      <c r="M167" s="396"/>
      <c r="N167" s="396"/>
      <c r="O167" s="393"/>
      <c r="P167" s="397"/>
      <c r="Q167" s="397"/>
      <c r="R167" s="413"/>
      <c r="S167" s="392"/>
      <c r="T167" s="392"/>
      <c r="U167" s="392"/>
      <c r="V167" s="393"/>
      <c r="X167" s="398"/>
    </row>
    <row r="168" spans="1:24" s="13" customFormat="1" ht="12.75">
      <c r="A168" s="393"/>
      <c r="B168" s="393"/>
      <c r="C168" s="393"/>
      <c r="D168" s="393"/>
      <c r="E168" s="396"/>
      <c r="F168" s="396"/>
      <c r="G168" s="396"/>
      <c r="H168" s="396"/>
      <c r="I168" s="396"/>
      <c r="J168" s="396"/>
      <c r="K168" s="396"/>
      <c r="L168" s="396"/>
      <c r="M168" s="396"/>
      <c r="N168" s="396"/>
      <c r="O168" s="393"/>
      <c r="P168" s="397"/>
      <c r="Q168" s="397"/>
      <c r="R168" s="413"/>
      <c r="S168" s="392"/>
      <c r="T168" s="392"/>
      <c r="U168" s="392"/>
      <c r="V168" s="393"/>
      <c r="X168" s="398"/>
    </row>
    <row r="169" spans="1:24" s="13" customFormat="1" ht="12.75">
      <c r="A169" s="393"/>
      <c r="B169" s="393"/>
      <c r="C169" s="393"/>
      <c r="D169" s="393"/>
      <c r="E169" s="396"/>
      <c r="F169" s="396"/>
      <c r="G169" s="396"/>
      <c r="H169" s="396"/>
      <c r="I169" s="396"/>
      <c r="J169" s="396"/>
      <c r="K169" s="396"/>
      <c r="L169" s="396"/>
      <c r="M169" s="396"/>
      <c r="N169" s="396"/>
      <c r="O169" s="393"/>
      <c r="P169" s="397"/>
      <c r="Q169" s="397"/>
      <c r="R169" s="413"/>
      <c r="S169" s="392"/>
      <c r="T169" s="392"/>
      <c r="U169" s="392"/>
      <c r="V169" s="393"/>
      <c r="X169" s="398"/>
    </row>
    <row r="170" spans="1:24" s="13" customFormat="1" ht="12.75">
      <c r="A170" s="393"/>
      <c r="B170" s="393"/>
      <c r="C170" s="393"/>
      <c r="D170" s="393"/>
      <c r="E170" s="396"/>
      <c r="F170" s="396"/>
      <c r="G170" s="396"/>
      <c r="H170" s="396"/>
      <c r="I170" s="396"/>
      <c r="J170" s="396"/>
      <c r="K170" s="396"/>
      <c r="L170" s="396"/>
      <c r="M170" s="396"/>
      <c r="N170" s="396"/>
      <c r="O170" s="393"/>
      <c r="P170" s="397"/>
      <c r="Q170" s="397"/>
      <c r="R170" s="413"/>
      <c r="S170" s="392"/>
      <c r="T170" s="392"/>
      <c r="U170" s="392"/>
      <c r="V170" s="393"/>
      <c r="X170" s="398"/>
    </row>
    <row r="171" spans="1:24" s="13" customFormat="1" ht="12.75">
      <c r="A171" s="393"/>
      <c r="B171" s="393"/>
      <c r="C171" s="393"/>
      <c r="D171" s="393"/>
      <c r="E171" s="396"/>
      <c r="F171" s="396"/>
      <c r="G171" s="396"/>
      <c r="H171" s="396"/>
      <c r="I171" s="396"/>
      <c r="J171" s="396"/>
      <c r="K171" s="396"/>
      <c r="L171" s="396"/>
      <c r="M171" s="396"/>
      <c r="N171" s="396"/>
      <c r="O171" s="393"/>
      <c r="P171" s="397"/>
      <c r="Q171" s="397"/>
      <c r="R171" s="413"/>
      <c r="S171" s="392"/>
      <c r="T171" s="392"/>
      <c r="U171" s="392"/>
      <c r="V171" s="393"/>
      <c r="X171" s="398"/>
    </row>
    <row r="172" spans="1:24" s="13" customFormat="1" ht="12.75">
      <c r="A172" s="393"/>
      <c r="B172" s="393"/>
      <c r="C172" s="393"/>
      <c r="D172" s="393"/>
      <c r="E172" s="396"/>
      <c r="F172" s="396"/>
      <c r="G172" s="396"/>
      <c r="H172" s="396"/>
      <c r="I172" s="396"/>
      <c r="J172" s="396"/>
      <c r="K172" s="396"/>
      <c r="L172" s="396"/>
      <c r="M172" s="396"/>
      <c r="N172" s="396"/>
      <c r="O172" s="393"/>
      <c r="P172" s="397"/>
      <c r="Q172" s="397"/>
      <c r="R172" s="413"/>
      <c r="S172" s="392"/>
      <c r="T172" s="392"/>
      <c r="U172" s="392"/>
      <c r="V172" s="393"/>
      <c r="X172" s="398"/>
    </row>
    <row r="173" spans="1:24" s="13" customFormat="1" ht="12.75">
      <c r="A173" s="393"/>
      <c r="B173" s="393"/>
      <c r="C173" s="393"/>
      <c r="D173" s="393"/>
      <c r="E173" s="396"/>
      <c r="F173" s="396"/>
      <c r="G173" s="396"/>
      <c r="H173" s="396"/>
      <c r="I173" s="396"/>
      <c r="J173" s="396"/>
      <c r="K173" s="396"/>
      <c r="L173" s="396"/>
      <c r="M173" s="396"/>
      <c r="N173" s="396"/>
      <c r="O173" s="393"/>
      <c r="P173" s="397"/>
      <c r="Q173" s="397"/>
      <c r="R173" s="413"/>
      <c r="S173" s="392"/>
      <c r="T173" s="392"/>
      <c r="U173" s="392"/>
      <c r="V173" s="393"/>
      <c r="X173" s="398"/>
    </row>
    <row r="174" spans="1:24" s="13" customFormat="1" ht="12.75">
      <c r="A174" s="393"/>
      <c r="B174" s="393"/>
      <c r="C174" s="393"/>
      <c r="D174" s="393"/>
      <c r="E174" s="396"/>
      <c r="F174" s="396"/>
      <c r="G174" s="396"/>
      <c r="H174" s="396"/>
      <c r="I174" s="396"/>
      <c r="J174" s="396"/>
      <c r="K174" s="396"/>
      <c r="L174" s="396"/>
      <c r="M174" s="396"/>
      <c r="N174" s="396"/>
      <c r="O174" s="393"/>
      <c r="P174" s="397"/>
      <c r="Q174" s="397"/>
      <c r="R174" s="413"/>
      <c r="S174" s="392"/>
      <c r="T174" s="392"/>
      <c r="U174" s="392"/>
      <c r="V174" s="393"/>
      <c r="X174" s="398"/>
    </row>
    <row r="175" spans="1:24" s="13" customFormat="1" ht="12.75">
      <c r="A175" s="393"/>
      <c r="B175" s="393"/>
      <c r="C175" s="393"/>
      <c r="D175" s="393"/>
      <c r="E175" s="396"/>
      <c r="F175" s="396"/>
      <c r="G175" s="396"/>
      <c r="H175" s="396"/>
      <c r="I175" s="396"/>
      <c r="J175" s="396"/>
      <c r="K175" s="396"/>
      <c r="L175" s="396"/>
      <c r="M175" s="396"/>
      <c r="N175" s="396"/>
      <c r="O175" s="393"/>
      <c r="P175" s="397"/>
      <c r="Q175" s="397"/>
      <c r="R175" s="413"/>
      <c r="S175" s="392"/>
      <c r="T175" s="392"/>
      <c r="U175" s="392"/>
      <c r="V175" s="393"/>
      <c r="X175" s="398"/>
    </row>
    <row r="176" spans="1:24" s="13" customFormat="1" ht="12.75">
      <c r="A176" s="393"/>
      <c r="B176" s="393"/>
      <c r="C176" s="393"/>
      <c r="D176" s="393"/>
      <c r="E176" s="396"/>
      <c r="F176" s="396"/>
      <c r="G176" s="396"/>
      <c r="H176" s="396"/>
      <c r="I176" s="396"/>
      <c r="J176" s="396"/>
      <c r="K176" s="396"/>
      <c r="L176" s="396"/>
      <c r="M176" s="396"/>
      <c r="N176" s="396"/>
      <c r="O176" s="393"/>
      <c r="P176" s="397"/>
      <c r="Q176" s="397"/>
      <c r="R176" s="413"/>
      <c r="S176" s="392"/>
      <c r="T176" s="392"/>
      <c r="U176" s="392"/>
      <c r="V176" s="393"/>
      <c r="X176" s="398"/>
    </row>
    <row r="177" spans="1:24" s="13" customFormat="1" ht="12.75">
      <c r="A177" s="393"/>
      <c r="B177" s="393"/>
      <c r="C177" s="393"/>
      <c r="D177" s="393"/>
      <c r="E177" s="396"/>
      <c r="F177" s="396"/>
      <c r="G177" s="396"/>
      <c r="H177" s="396"/>
      <c r="I177" s="396"/>
      <c r="J177" s="396"/>
      <c r="K177" s="396"/>
      <c r="L177" s="396"/>
      <c r="M177" s="396"/>
      <c r="N177" s="396"/>
      <c r="O177" s="393"/>
      <c r="P177" s="397"/>
      <c r="Q177" s="397"/>
      <c r="R177" s="413"/>
      <c r="S177" s="392"/>
      <c r="T177" s="392"/>
      <c r="U177" s="392"/>
      <c r="V177" s="393"/>
      <c r="X177" s="398"/>
    </row>
    <row r="178" spans="1:24" s="13" customFormat="1" ht="12.75">
      <c r="A178" s="393"/>
      <c r="B178" s="393"/>
      <c r="C178" s="393"/>
      <c r="D178" s="393"/>
      <c r="E178" s="396"/>
      <c r="F178" s="396"/>
      <c r="G178" s="396"/>
      <c r="H178" s="396"/>
      <c r="I178" s="396"/>
      <c r="J178" s="396"/>
      <c r="K178" s="396"/>
      <c r="L178" s="396"/>
      <c r="M178" s="396"/>
      <c r="N178" s="396"/>
      <c r="O178" s="393"/>
      <c r="P178" s="397"/>
      <c r="Q178" s="397"/>
      <c r="R178" s="413"/>
      <c r="S178" s="392"/>
      <c r="T178" s="392"/>
      <c r="U178" s="392"/>
      <c r="V178" s="393"/>
      <c r="X178" s="398"/>
    </row>
    <row r="179" spans="1:24" s="13" customFormat="1" ht="12.75">
      <c r="A179" s="393"/>
      <c r="B179" s="393"/>
      <c r="C179" s="393"/>
      <c r="D179" s="393"/>
      <c r="E179" s="396"/>
      <c r="F179" s="396"/>
      <c r="G179" s="396"/>
      <c r="H179" s="396"/>
      <c r="I179" s="396"/>
      <c r="J179" s="396"/>
      <c r="K179" s="396"/>
      <c r="L179" s="396"/>
      <c r="M179" s="396"/>
      <c r="N179" s="396"/>
      <c r="O179" s="393"/>
      <c r="P179" s="397"/>
      <c r="Q179" s="397"/>
      <c r="R179" s="413"/>
      <c r="S179" s="392"/>
      <c r="T179" s="392"/>
      <c r="U179" s="392"/>
      <c r="V179" s="393"/>
      <c r="X179" s="398"/>
    </row>
    <row r="180" spans="1:24" s="13" customFormat="1" ht="12.75">
      <c r="A180" s="393"/>
      <c r="B180" s="393"/>
      <c r="C180" s="393"/>
      <c r="D180" s="393"/>
      <c r="E180" s="396"/>
      <c r="F180" s="396"/>
      <c r="G180" s="396"/>
      <c r="H180" s="396"/>
      <c r="I180" s="396"/>
      <c r="J180" s="396"/>
      <c r="K180" s="396"/>
      <c r="L180" s="396"/>
      <c r="M180" s="396"/>
      <c r="N180" s="396"/>
      <c r="O180" s="393"/>
      <c r="P180" s="397"/>
      <c r="Q180" s="397"/>
      <c r="R180" s="413"/>
      <c r="S180" s="392"/>
      <c r="T180" s="392"/>
      <c r="U180" s="392"/>
      <c r="V180" s="393"/>
      <c r="X180" s="398"/>
    </row>
    <row r="181" spans="1:24" s="13" customFormat="1" ht="12.75">
      <c r="A181" s="393"/>
      <c r="B181" s="393"/>
      <c r="C181" s="393"/>
      <c r="D181" s="393"/>
      <c r="E181" s="396"/>
      <c r="F181" s="396"/>
      <c r="G181" s="396"/>
      <c r="H181" s="396"/>
      <c r="I181" s="396"/>
      <c r="J181" s="396"/>
      <c r="K181" s="396"/>
      <c r="L181" s="396"/>
      <c r="M181" s="396"/>
      <c r="N181" s="396"/>
      <c r="O181" s="393"/>
      <c r="P181" s="397"/>
      <c r="Q181" s="397"/>
      <c r="R181" s="413"/>
      <c r="S181" s="392"/>
      <c r="T181" s="392"/>
      <c r="U181" s="392"/>
      <c r="V181" s="393"/>
      <c r="X181" s="398"/>
    </row>
    <row r="182" spans="1:24" s="13" customFormat="1" ht="12.75">
      <c r="A182" s="393"/>
      <c r="B182" s="393"/>
      <c r="C182" s="393"/>
      <c r="D182" s="393"/>
      <c r="E182" s="396"/>
      <c r="F182" s="396"/>
      <c r="G182" s="396"/>
      <c r="H182" s="396"/>
      <c r="I182" s="396"/>
      <c r="J182" s="396"/>
      <c r="K182" s="396"/>
      <c r="L182" s="396"/>
      <c r="M182" s="396"/>
      <c r="N182" s="396"/>
      <c r="O182" s="393"/>
      <c r="P182" s="397"/>
      <c r="Q182" s="397"/>
      <c r="R182" s="413"/>
      <c r="S182" s="392"/>
      <c r="T182" s="392"/>
      <c r="U182" s="392"/>
      <c r="V182" s="393"/>
      <c r="X182" s="398"/>
    </row>
    <row r="183" spans="1:24" s="13" customFormat="1" ht="12.75">
      <c r="A183" s="393"/>
      <c r="B183" s="393"/>
      <c r="C183" s="393"/>
      <c r="D183" s="393"/>
      <c r="E183" s="396"/>
      <c r="F183" s="396"/>
      <c r="G183" s="396"/>
      <c r="H183" s="396"/>
      <c r="I183" s="396"/>
      <c r="J183" s="396"/>
      <c r="K183" s="396"/>
      <c r="L183" s="396"/>
      <c r="M183" s="396"/>
      <c r="N183" s="396"/>
      <c r="O183" s="393"/>
      <c r="P183" s="397"/>
      <c r="Q183" s="397"/>
      <c r="R183" s="413"/>
      <c r="S183" s="392"/>
      <c r="T183" s="392"/>
      <c r="U183" s="392"/>
      <c r="V183" s="393"/>
      <c r="X183" s="398"/>
    </row>
    <row r="184" spans="1:24" s="13" customFormat="1" ht="12.75">
      <c r="A184" s="393"/>
      <c r="B184" s="393"/>
      <c r="C184" s="393"/>
      <c r="D184" s="393"/>
      <c r="E184" s="396"/>
      <c r="F184" s="396"/>
      <c r="G184" s="396"/>
      <c r="H184" s="396"/>
      <c r="I184" s="396"/>
      <c r="J184" s="396"/>
      <c r="K184" s="396"/>
      <c r="L184" s="396"/>
      <c r="M184" s="396"/>
      <c r="N184" s="396"/>
      <c r="O184" s="393"/>
      <c r="P184" s="397"/>
      <c r="Q184" s="397"/>
      <c r="R184" s="413"/>
      <c r="S184" s="392"/>
      <c r="T184" s="392"/>
      <c r="U184" s="392"/>
      <c r="V184" s="393"/>
      <c r="X184" s="398"/>
    </row>
    <row r="185" spans="1:24" s="13" customFormat="1" ht="12.75">
      <c r="A185" s="393"/>
      <c r="B185" s="393"/>
      <c r="C185" s="393"/>
      <c r="D185" s="393"/>
      <c r="E185" s="396"/>
      <c r="F185" s="396"/>
      <c r="G185" s="396"/>
      <c r="H185" s="396"/>
      <c r="I185" s="396"/>
      <c r="J185" s="396"/>
      <c r="K185" s="396"/>
      <c r="L185" s="396"/>
      <c r="M185" s="396"/>
      <c r="N185" s="396"/>
      <c r="O185" s="393"/>
      <c r="P185" s="397"/>
      <c r="Q185" s="397"/>
      <c r="R185" s="413"/>
      <c r="S185" s="392"/>
      <c r="T185" s="392"/>
      <c r="U185" s="392"/>
      <c r="V185" s="393"/>
      <c r="X185" s="398"/>
    </row>
    <row r="186" spans="1:24" s="13" customFormat="1" ht="12.75">
      <c r="A186" s="393"/>
      <c r="B186" s="393"/>
      <c r="C186" s="393"/>
      <c r="D186" s="393"/>
      <c r="E186" s="396"/>
      <c r="F186" s="396"/>
      <c r="G186" s="396"/>
      <c r="H186" s="396"/>
      <c r="I186" s="396"/>
      <c r="J186" s="396"/>
      <c r="K186" s="396"/>
      <c r="L186" s="396"/>
      <c r="M186" s="396"/>
      <c r="N186" s="396"/>
      <c r="O186" s="393"/>
      <c r="P186" s="397"/>
      <c r="Q186" s="397"/>
      <c r="R186" s="413"/>
      <c r="S186" s="393"/>
      <c r="T186" s="393"/>
      <c r="U186" s="393"/>
      <c r="V186" s="393"/>
      <c r="X186" s="398"/>
    </row>
    <row r="187" spans="1:24" s="13" customFormat="1" ht="12.75">
      <c r="A187" s="393"/>
      <c r="B187" s="393"/>
      <c r="C187" s="393"/>
      <c r="D187" s="393"/>
      <c r="E187" s="396"/>
      <c r="F187" s="396"/>
      <c r="G187" s="396"/>
      <c r="H187" s="396"/>
      <c r="I187" s="396"/>
      <c r="J187" s="396"/>
      <c r="K187" s="396"/>
      <c r="L187" s="396"/>
      <c r="M187" s="396"/>
      <c r="N187" s="396"/>
      <c r="O187" s="393"/>
      <c r="P187" s="397"/>
      <c r="Q187" s="397"/>
      <c r="R187" s="413"/>
      <c r="S187" s="393"/>
      <c r="T187" s="393"/>
      <c r="U187" s="393"/>
      <c r="V187" s="393"/>
      <c r="X187" s="398"/>
    </row>
    <row r="188" spans="1:24" s="13" customFormat="1" ht="12.75">
      <c r="A188" s="393"/>
      <c r="B188" s="393"/>
      <c r="C188" s="393"/>
      <c r="D188" s="393"/>
      <c r="E188" s="396"/>
      <c r="F188" s="396"/>
      <c r="G188" s="396"/>
      <c r="H188" s="396"/>
      <c r="I188" s="396"/>
      <c r="J188" s="396"/>
      <c r="K188" s="396"/>
      <c r="L188" s="396"/>
      <c r="M188" s="396"/>
      <c r="N188" s="396"/>
      <c r="O188" s="393"/>
      <c r="P188" s="397"/>
      <c r="Q188" s="397"/>
      <c r="R188" s="413"/>
      <c r="S188" s="393"/>
      <c r="T188" s="393"/>
      <c r="U188" s="393"/>
      <c r="V188" s="393"/>
      <c r="X188" s="398"/>
    </row>
    <row r="189" spans="1:24" s="13" customFormat="1" ht="12.75">
      <c r="A189" s="393"/>
      <c r="B189" s="393"/>
      <c r="C189" s="393"/>
      <c r="D189" s="393"/>
      <c r="E189" s="396"/>
      <c r="F189" s="396"/>
      <c r="G189" s="396"/>
      <c r="H189" s="396"/>
      <c r="I189" s="396"/>
      <c r="J189" s="396"/>
      <c r="K189" s="396"/>
      <c r="L189" s="396"/>
      <c r="M189" s="396"/>
      <c r="N189" s="396"/>
      <c r="O189" s="393"/>
      <c r="P189" s="397"/>
      <c r="Q189" s="397"/>
      <c r="R189" s="413"/>
      <c r="S189" s="393"/>
      <c r="T189" s="393"/>
      <c r="U189" s="393"/>
      <c r="V189" s="393"/>
      <c r="X189" s="398"/>
    </row>
    <row r="190" spans="1:24" s="13" customFormat="1" ht="12.75">
      <c r="A190" s="393"/>
      <c r="B190" s="393"/>
      <c r="C190" s="393"/>
      <c r="D190" s="393"/>
      <c r="E190" s="396"/>
      <c r="F190" s="396"/>
      <c r="G190" s="396"/>
      <c r="H190" s="396"/>
      <c r="I190" s="396"/>
      <c r="J190" s="396"/>
      <c r="K190" s="396"/>
      <c r="L190" s="396"/>
      <c r="M190" s="396"/>
      <c r="N190" s="396"/>
      <c r="O190" s="393"/>
      <c r="P190" s="397"/>
      <c r="Q190" s="397"/>
      <c r="R190" s="413"/>
      <c r="S190" s="393"/>
      <c r="T190" s="393"/>
      <c r="U190" s="393"/>
      <c r="V190" s="393"/>
      <c r="X190" s="398"/>
    </row>
    <row r="191" spans="1:24" s="13" customFormat="1" ht="12.75">
      <c r="A191" s="393"/>
      <c r="B191" s="393"/>
      <c r="C191" s="393"/>
      <c r="D191" s="393"/>
      <c r="E191" s="396"/>
      <c r="F191" s="396"/>
      <c r="G191" s="396"/>
      <c r="H191" s="396"/>
      <c r="I191" s="396"/>
      <c r="J191" s="396"/>
      <c r="K191" s="396"/>
      <c r="L191" s="396"/>
      <c r="M191" s="396"/>
      <c r="N191" s="396"/>
      <c r="O191" s="393"/>
      <c r="P191" s="397"/>
      <c r="Q191" s="397"/>
      <c r="R191" s="413"/>
      <c r="S191" s="393"/>
      <c r="T191" s="393"/>
      <c r="U191" s="393"/>
      <c r="V191" s="393"/>
      <c r="X191" s="398"/>
    </row>
    <row r="192" spans="1:24" s="13" customFormat="1" ht="12.75">
      <c r="A192" s="393"/>
      <c r="B192" s="393"/>
      <c r="C192" s="393"/>
      <c r="D192" s="393"/>
      <c r="E192" s="396"/>
      <c r="F192" s="396"/>
      <c r="G192" s="396"/>
      <c r="H192" s="396"/>
      <c r="I192" s="396"/>
      <c r="J192" s="396"/>
      <c r="K192" s="396"/>
      <c r="L192" s="396"/>
      <c r="M192" s="396"/>
      <c r="N192" s="396"/>
      <c r="O192" s="393"/>
      <c r="P192" s="397"/>
      <c r="Q192" s="397"/>
      <c r="R192" s="413"/>
      <c r="S192" s="393"/>
      <c r="T192" s="393"/>
      <c r="U192" s="393"/>
      <c r="V192" s="393"/>
      <c r="X192" s="398"/>
    </row>
    <row r="193" spans="1:24" s="13" customFormat="1" ht="12.75">
      <c r="A193" s="393"/>
      <c r="B193" s="393"/>
      <c r="C193" s="393"/>
      <c r="D193" s="393"/>
      <c r="E193" s="396"/>
      <c r="F193" s="396"/>
      <c r="G193" s="396"/>
      <c r="H193" s="396"/>
      <c r="I193" s="396"/>
      <c r="J193" s="396"/>
      <c r="K193" s="396"/>
      <c r="L193" s="396"/>
      <c r="M193" s="396"/>
      <c r="N193" s="396"/>
      <c r="O193" s="393"/>
      <c r="P193" s="397"/>
      <c r="Q193" s="397"/>
      <c r="R193" s="413"/>
      <c r="S193" s="393"/>
      <c r="T193" s="393"/>
      <c r="U193" s="393"/>
      <c r="V193" s="393"/>
      <c r="X193" s="398"/>
    </row>
    <row r="194" spans="1:24" s="13" customFormat="1" ht="12.75">
      <c r="A194" s="393"/>
      <c r="B194" s="393"/>
      <c r="C194" s="393"/>
      <c r="D194" s="393"/>
      <c r="E194" s="396"/>
      <c r="F194" s="396"/>
      <c r="G194" s="396"/>
      <c r="H194" s="396"/>
      <c r="I194" s="396"/>
      <c r="J194" s="396"/>
      <c r="K194" s="396"/>
      <c r="L194" s="396"/>
      <c r="M194" s="396"/>
      <c r="N194" s="396"/>
      <c r="O194" s="393"/>
      <c r="P194" s="397"/>
      <c r="Q194" s="397"/>
      <c r="R194" s="413"/>
      <c r="S194" s="393"/>
      <c r="T194" s="393"/>
      <c r="U194" s="393"/>
      <c r="V194" s="393"/>
      <c r="X194" s="398"/>
    </row>
    <row r="195" spans="1:24" s="13" customFormat="1" ht="12.75">
      <c r="A195" s="393"/>
      <c r="B195" s="393"/>
      <c r="C195" s="393"/>
      <c r="D195" s="393"/>
      <c r="E195" s="396"/>
      <c r="F195" s="396"/>
      <c r="G195" s="396"/>
      <c r="H195" s="396"/>
      <c r="I195" s="396"/>
      <c r="J195" s="396"/>
      <c r="K195" s="396"/>
      <c r="L195" s="396"/>
      <c r="M195" s="396"/>
      <c r="N195" s="396"/>
      <c r="O195" s="393"/>
      <c r="P195" s="397"/>
      <c r="Q195" s="397"/>
      <c r="R195" s="413"/>
      <c r="S195" s="393"/>
      <c r="T195" s="393"/>
      <c r="U195" s="393"/>
      <c r="V195" s="393"/>
      <c r="X195" s="398"/>
    </row>
    <row r="196" spans="1:24" s="13" customFormat="1" ht="12.75">
      <c r="A196" s="393"/>
      <c r="B196" s="393"/>
      <c r="C196" s="393"/>
      <c r="D196" s="393"/>
      <c r="E196" s="396"/>
      <c r="F196" s="396"/>
      <c r="G196" s="396"/>
      <c r="H196" s="396"/>
      <c r="I196" s="396"/>
      <c r="J196" s="396"/>
      <c r="K196" s="396"/>
      <c r="L196" s="396"/>
      <c r="M196" s="396"/>
      <c r="N196" s="396"/>
      <c r="O196" s="393"/>
      <c r="P196" s="397"/>
      <c r="Q196" s="397"/>
      <c r="R196" s="413"/>
      <c r="S196" s="393"/>
      <c r="T196" s="393"/>
      <c r="U196" s="393"/>
      <c r="V196" s="393"/>
      <c r="X196" s="398"/>
    </row>
    <row r="197" spans="1:24" s="13" customFormat="1" ht="12.75">
      <c r="A197" s="393"/>
      <c r="B197" s="393"/>
      <c r="C197" s="393"/>
      <c r="D197" s="393"/>
      <c r="E197" s="396"/>
      <c r="F197" s="396"/>
      <c r="G197" s="396"/>
      <c r="H197" s="396"/>
      <c r="I197" s="396"/>
      <c r="J197" s="396"/>
      <c r="K197" s="396"/>
      <c r="L197" s="396"/>
      <c r="M197" s="396"/>
      <c r="N197" s="396"/>
      <c r="O197" s="393"/>
      <c r="P197" s="397"/>
      <c r="Q197" s="397"/>
      <c r="R197" s="413"/>
      <c r="S197" s="393"/>
      <c r="T197" s="393"/>
      <c r="U197" s="393"/>
      <c r="V197" s="393"/>
      <c r="X197" s="398"/>
    </row>
    <row r="198" spans="1:24" s="13" customFormat="1" ht="12.75">
      <c r="A198" s="393"/>
      <c r="B198" s="393"/>
      <c r="C198" s="393"/>
      <c r="D198" s="393"/>
      <c r="E198" s="396"/>
      <c r="F198" s="396"/>
      <c r="G198" s="396"/>
      <c r="H198" s="396"/>
      <c r="I198" s="396"/>
      <c r="J198" s="396"/>
      <c r="K198" s="396"/>
      <c r="L198" s="396"/>
      <c r="M198" s="396"/>
      <c r="N198" s="396"/>
      <c r="O198" s="393"/>
      <c r="P198" s="397"/>
      <c r="Q198" s="397"/>
      <c r="R198" s="413"/>
      <c r="S198" s="393"/>
      <c r="T198" s="393"/>
      <c r="U198" s="393"/>
      <c r="V198" s="393"/>
      <c r="X198" s="398"/>
    </row>
    <row r="199" spans="1:24" s="13" customFormat="1" ht="12.75">
      <c r="A199" s="393"/>
      <c r="B199" s="393"/>
      <c r="C199" s="393"/>
      <c r="D199" s="393"/>
      <c r="E199" s="396"/>
      <c r="F199" s="396"/>
      <c r="G199" s="396"/>
      <c r="H199" s="396"/>
      <c r="I199" s="396"/>
      <c r="J199" s="396"/>
      <c r="K199" s="396"/>
      <c r="L199" s="396"/>
      <c r="M199" s="396"/>
      <c r="N199" s="396"/>
      <c r="O199" s="393"/>
      <c r="P199" s="397"/>
      <c r="Q199" s="397"/>
      <c r="R199" s="413"/>
      <c r="S199" s="393"/>
      <c r="T199" s="393"/>
      <c r="U199" s="393"/>
      <c r="V199" s="393"/>
      <c r="X199" s="398"/>
    </row>
    <row r="200" spans="1:24" s="13" customFormat="1" ht="12.75">
      <c r="A200" s="393"/>
      <c r="B200" s="393"/>
      <c r="C200" s="393"/>
      <c r="D200" s="393"/>
      <c r="E200" s="396"/>
      <c r="F200" s="396"/>
      <c r="G200" s="396"/>
      <c r="H200" s="396"/>
      <c r="I200" s="396"/>
      <c r="J200" s="396"/>
      <c r="K200" s="396"/>
      <c r="L200" s="396"/>
      <c r="M200" s="396"/>
      <c r="N200" s="396"/>
      <c r="O200" s="393"/>
      <c r="P200" s="397"/>
      <c r="Q200" s="397"/>
      <c r="R200" s="413"/>
      <c r="S200" s="393"/>
      <c r="T200" s="393"/>
      <c r="U200" s="393"/>
      <c r="V200" s="393"/>
      <c r="X200" s="398"/>
    </row>
    <row r="201" spans="1:24" s="13" customFormat="1" ht="12.75">
      <c r="A201" s="393"/>
      <c r="B201" s="393"/>
      <c r="C201" s="393"/>
      <c r="D201" s="393"/>
      <c r="E201" s="396"/>
      <c r="F201" s="396"/>
      <c r="G201" s="396"/>
      <c r="H201" s="396"/>
      <c r="I201" s="396"/>
      <c r="J201" s="396"/>
      <c r="K201" s="396"/>
      <c r="L201" s="396"/>
      <c r="M201" s="396"/>
      <c r="N201" s="396"/>
      <c r="O201" s="393"/>
      <c r="P201" s="397"/>
      <c r="Q201" s="397"/>
      <c r="R201" s="413"/>
      <c r="S201" s="393"/>
      <c r="T201" s="393"/>
      <c r="U201" s="393"/>
      <c r="V201" s="393"/>
      <c r="X201" s="398"/>
    </row>
    <row r="202" spans="1:24" s="13" customFormat="1" ht="12.75">
      <c r="A202" s="393"/>
      <c r="B202" s="393"/>
      <c r="C202" s="393"/>
      <c r="D202" s="393"/>
      <c r="E202" s="396"/>
      <c r="F202" s="396"/>
      <c r="G202" s="396"/>
      <c r="H202" s="396"/>
      <c r="I202" s="396"/>
      <c r="J202" s="396"/>
      <c r="K202" s="396"/>
      <c r="L202" s="396"/>
      <c r="M202" s="396"/>
      <c r="N202" s="396"/>
      <c r="O202" s="393"/>
      <c r="P202" s="397"/>
      <c r="Q202" s="397"/>
      <c r="R202" s="413"/>
      <c r="S202" s="393"/>
      <c r="T202" s="393"/>
      <c r="U202" s="393"/>
      <c r="V202" s="393"/>
      <c r="X202" s="398"/>
    </row>
    <row r="203" spans="1:24" s="13" customFormat="1" ht="12.75">
      <c r="A203" s="393"/>
      <c r="B203" s="393"/>
      <c r="C203" s="393"/>
      <c r="D203" s="393"/>
      <c r="E203" s="396"/>
      <c r="F203" s="396"/>
      <c r="G203" s="396"/>
      <c r="H203" s="396"/>
      <c r="I203" s="396"/>
      <c r="J203" s="396"/>
      <c r="K203" s="396"/>
      <c r="L203" s="396"/>
      <c r="M203" s="396"/>
      <c r="N203" s="396"/>
      <c r="O203" s="393"/>
      <c r="P203" s="397"/>
      <c r="Q203" s="397"/>
      <c r="R203" s="413"/>
      <c r="S203" s="393"/>
      <c r="T203" s="393"/>
      <c r="U203" s="393"/>
      <c r="V203" s="393"/>
      <c r="X203" s="398"/>
    </row>
    <row r="204" spans="1:24" s="13" customFormat="1" ht="12.75">
      <c r="A204" s="393"/>
      <c r="B204" s="393"/>
      <c r="C204" s="393"/>
      <c r="D204" s="393"/>
      <c r="E204" s="396"/>
      <c r="F204" s="396"/>
      <c r="G204" s="396"/>
      <c r="H204" s="396"/>
      <c r="I204" s="396"/>
      <c r="J204" s="396"/>
      <c r="K204" s="396"/>
      <c r="L204" s="396"/>
      <c r="M204" s="396"/>
      <c r="N204" s="396"/>
      <c r="O204" s="393"/>
      <c r="P204" s="397"/>
      <c r="Q204" s="397"/>
      <c r="R204" s="413"/>
      <c r="S204" s="393"/>
      <c r="T204" s="393"/>
      <c r="U204" s="393"/>
      <c r="V204" s="393"/>
      <c r="X204" s="398"/>
    </row>
    <row r="205" spans="1:24" s="13" customFormat="1" ht="12.75">
      <c r="A205" s="393"/>
      <c r="B205" s="393"/>
      <c r="C205" s="393"/>
      <c r="D205" s="393"/>
      <c r="E205" s="396"/>
      <c r="F205" s="396"/>
      <c r="G205" s="396"/>
      <c r="H205" s="396"/>
      <c r="I205" s="396"/>
      <c r="J205" s="396"/>
      <c r="K205" s="396"/>
      <c r="L205" s="396"/>
      <c r="M205" s="396"/>
      <c r="N205" s="396"/>
      <c r="O205" s="393"/>
      <c r="P205" s="397"/>
      <c r="Q205" s="397"/>
      <c r="R205" s="413"/>
      <c r="S205" s="393"/>
      <c r="T205" s="393"/>
      <c r="U205" s="393"/>
      <c r="V205" s="393"/>
      <c r="X205" s="398"/>
    </row>
    <row r="206" spans="1:24" s="13" customFormat="1" ht="12.75">
      <c r="A206" s="393"/>
      <c r="B206" s="393"/>
      <c r="C206" s="393"/>
      <c r="D206" s="393"/>
      <c r="E206" s="396"/>
      <c r="F206" s="396"/>
      <c r="G206" s="396"/>
      <c r="H206" s="396"/>
      <c r="I206" s="396"/>
      <c r="J206" s="396"/>
      <c r="K206" s="396"/>
      <c r="L206" s="396"/>
      <c r="M206" s="396"/>
      <c r="N206" s="396"/>
      <c r="O206" s="393"/>
      <c r="P206" s="397"/>
      <c r="Q206" s="397"/>
      <c r="R206" s="413"/>
      <c r="S206" s="393"/>
      <c r="T206" s="393"/>
      <c r="U206" s="393"/>
      <c r="V206" s="393"/>
      <c r="X206" s="398"/>
    </row>
    <row r="207" spans="1:24" s="13" customFormat="1" ht="12.75">
      <c r="A207" s="393"/>
      <c r="B207" s="393"/>
      <c r="C207" s="393"/>
      <c r="D207" s="393"/>
      <c r="E207" s="396"/>
      <c r="F207" s="396"/>
      <c r="G207" s="396"/>
      <c r="H207" s="396"/>
      <c r="I207" s="396"/>
      <c r="J207" s="396"/>
      <c r="K207" s="396"/>
      <c r="L207" s="396"/>
      <c r="M207" s="396"/>
      <c r="N207" s="396"/>
      <c r="O207" s="393"/>
      <c r="P207" s="397"/>
      <c r="Q207" s="397"/>
      <c r="R207" s="413"/>
      <c r="S207" s="393"/>
      <c r="T207" s="393"/>
      <c r="U207" s="393"/>
      <c r="V207" s="393"/>
      <c r="X207" s="398"/>
    </row>
    <row r="208" spans="1:24" s="13" customFormat="1" ht="12.75">
      <c r="A208" s="393"/>
      <c r="B208" s="393"/>
      <c r="C208" s="393"/>
      <c r="D208" s="393"/>
      <c r="E208" s="396"/>
      <c r="F208" s="396"/>
      <c r="G208" s="396"/>
      <c r="H208" s="396"/>
      <c r="I208" s="396"/>
      <c r="J208" s="396"/>
      <c r="K208" s="396"/>
      <c r="L208" s="396"/>
      <c r="M208" s="396"/>
      <c r="N208" s="396"/>
      <c r="O208" s="393"/>
      <c r="P208" s="397"/>
      <c r="Q208" s="397"/>
      <c r="R208" s="413"/>
      <c r="S208" s="393"/>
      <c r="T208" s="393"/>
      <c r="U208" s="393"/>
      <c r="V208" s="393"/>
      <c r="X208" s="398"/>
    </row>
    <row r="209" spans="1:24" s="13" customFormat="1" ht="12.75">
      <c r="A209" s="393"/>
      <c r="B209" s="393"/>
      <c r="C209" s="393"/>
      <c r="D209" s="393"/>
      <c r="E209" s="396"/>
      <c r="F209" s="396"/>
      <c r="G209" s="396"/>
      <c r="H209" s="396"/>
      <c r="I209" s="396"/>
      <c r="J209" s="396"/>
      <c r="K209" s="396"/>
      <c r="L209" s="396"/>
      <c r="M209" s="396"/>
      <c r="N209" s="396"/>
      <c r="O209" s="393"/>
      <c r="P209" s="397"/>
      <c r="Q209" s="397"/>
      <c r="R209" s="413"/>
      <c r="S209" s="393"/>
      <c r="T209" s="393"/>
      <c r="U209" s="393"/>
      <c r="V209" s="393"/>
      <c r="X209" s="398"/>
    </row>
  </sheetData>
  <mergeCells count="97">
    <mergeCell ref="S130:U130"/>
    <mergeCell ref="S131:U131"/>
    <mergeCell ref="S132:U132"/>
    <mergeCell ref="B133:D133"/>
    <mergeCell ref="F134:G134"/>
    <mergeCell ref="L134:N134"/>
    <mergeCell ref="P134:Q134"/>
    <mergeCell ref="S122:U122"/>
    <mergeCell ref="S124:U124"/>
    <mergeCell ref="S125:U125"/>
    <mergeCell ref="S126:U126"/>
    <mergeCell ref="S127:U127"/>
    <mergeCell ref="S129:U129"/>
    <mergeCell ref="S113:U113"/>
    <mergeCell ref="S114:U114"/>
    <mergeCell ref="S116:U116"/>
    <mergeCell ref="S117:U117"/>
    <mergeCell ref="S118:U118"/>
    <mergeCell ref="S120:U120"/>
    <mergeCell ref="S105:U105"/>
    <mergeCell ref="S106:U106"/>
    <mergeCell ref="S108:U108"/>
    <mergeCell ref="S109:U109"/>
    <mergeCell ref="S110:U110"/>
    <mergeCell ref="S112:U112"/>
    <mergeCell ref="S95:U95"/>
    <mergeCell ref="S97:U97"/>
    <mergeCell ref="S98:U98"/>
    <mergeCell ref="S99:U99"/>
    <mergeCell ref="S101:U101"/>
    <mergeCell ref="S104:U104"/>
    <mergeCell ref="S88:U88"/>
    <mergeCell ref="S89:U89"/>
    <mergeCell ref="S91:U91"/>
    <mergeCell ref="S92:U92"/>
    <mergeCell ref="S93:U93"/>
    <mergeCell ref="S94:U94"/>
    <mergeCell ref="S77:U77"/>
    <mergeCell ref="S79:U79"/>
    <mergeCell ref="S80:U80"/>
    <mergeCell ref="S81:U81"/>
    <mergeCell ref="B82:D82"/>
    <mergeCell ref="S87:U87"/>
    <mergeCell ref="S69:U69"/>
    <mergeCell ref="S70:U70"/>
    <mergeCell ref="S71:U71"/>
    <mergeCell ref="S73:U73"/>
    <mergeCell ref="S74:U74"/>
    <mergeCell ref="S75:U75"/>
    <mergeCell ref="S60:U60"/>
    <mergeCell ref="S61:U61"/>
    <mergeCell ref="S63:U63"/>
    <mergeCell ref="S65:U65"/>
    <mergeCell ref="S66:U66"/>
    <mergeCell ref="S67:U67"/>
    <mergeCell ref="S53:U53"/>
    <mergeCell ref="S54:U54"/>
    <mergeCell ref="S55:U55"/>
    <mergeCell ref="S56:U56"/>
    <mergeCell ref="S58:U58"/>
    <mergeCell ref="S59:U59"/>
    <mergeCell ref="S44:U44"/>
    <mergeCell ref="S45:U45"/>
    <mergeCell ref="S46:U46"/>
    <mergeCell ref="S48:U48"/>
    <mergeCell ref="S51:U51"/>
    <mergeCell ref="S52:U52"/>
    <mergeCell ref="S36:U36"/>
    <mergeCell ref="S37:U37"/>
    <mergeCell ref="S38:U38"/>
    <mergeCell ref="S40:U40"/>
    <mergeCell ref="S42:U42"/>
    <mergeCell ref="S43:U43"/>
    <mergeCell ref="S23:U23"/>
    <mergeCell ref="S25:U25"/>
    <mergeCell ref="S26:U26"/>
    <mergeCell ref="S27:U27"/>
    <mergeCell ref="S28:U28"/>
    <mergeCell ref="S35:U35"/>
    <mergeCell ref="S17:U17"/>
    <mergeCell ref="S18:U18"/>
    <mergeCell ref="S19:U19"/>
    <mergeCell ref="S20:U20"/>
    <mergeCell ref="S21:U21"/>
    <mergeCell ref="S22:U22"/>
    <mergeCell ref="S8:U8"/>
    <mergeCell ref="S9:U9"/>
    <mergeCell ref="S13:U13"/>
    <mergeCell ref="S14:U14"/>
    <mergeCell ref="S15:U15"/>
    <mergeCell ref="S16:U16"/>
    <mergeCell ref="B2:D2"/>
    <mergeCell ref="I2:J2"/>
    <mergeCell ref="L2:N2"/>
    <mergeCell ref="T2:U2"/>
    <mergeCell ref="S4:U4"/>
    <mergeCell ref="S6:U6"/>
  </mergeCells>
  <conditionalFormatting sqref="F133:G133">
    <cfRule type="cellIs" dxfId="85" priority="47" stopIfTrue="1" operator="notEqual">
      <formula>0</formula>
    </cfRule>
  </conditionalFormatting>
  <conditionalFormatting sqref="B133">
    <cfRule type="cellIs" dxfId="82" priority="34" operator="equal">
      <formula>0</formula>
    </cfRule>
    <cfRule type="cellIs" dxfId="83" priority="46" stopIfTrue="1" operator="notEqual">
      <formula>0</formula>
    </cfRule>
  </conditionalFormatting>
  <conditionalFormatting sqref="G2">
    <cfRule type="cellIs" dxfId="79" priority="6" stopIfTrue="1" operator="notEqual">
      <formula>0</formula>
    </cfRule>
    <cfRule type="cellIs" dxfId="78" priority="7" stopIfTrue="1" operator="equal">
      <formula>0</formula>
    </cfRule>
    <cfRule type="cellIs" dxfId="77" priority="8" stopIfTrue="1" operator="equal">
      <formula>0</formula>
    </cfRule>
    <cfRule type="cellIs" dxfId="76" priority="45" operator="equal">
      <formula>0</formula>
    </cfRule>
  </conditionalFormatting>
  <conditionalFormatting sqref="I2">
    <cfRule type="cellIs" dxfId="71" priority="44" operator="equal">
      <formula>0</formula>
    </cfRule>
  </conditionalFormatting>
  <conditionalFormatting sqref="F137:G138">
    <cfRule type="cellIs" dxfId="69" priority="42" stopIfTrue="1" operator="equal">
      <formula>"НЕРАВНЕНИЕ!"</formula>
    </cfRule>
    <cfRule type="cellIs" priority="43" stopIfTrue="1" operator="equal">
      <formula>"НЕРАВНЕНИЕ!"</formula>
    </cfRule>
  </conditionalFormatting>
  <conditionalFormatting sqref="I137:J138 N137:N138">
    <cfRule type="cellIs" dxfId="67" priority="41" stopIfTrue="1" operator="equal">
      <formula>"НЕРАВНЕНИЕ!"</formula>
    </cfRule>
  </conditionalFormatting>
  <conditionalFormatting sqref="L137:M138">
    <cfRule type="cellIs" dxfId="65" priority="40" stopIfTrue="1" operator="equal">
      <formula>"НЕРАВНЕНИЕ!"</formula>
    </cfRule>
  </conditionalFormatting>
  <conditionalFormatting sqref="F140:G141">
    <cfRule type="cellIs" dxfId="63" priority="38" stopIfTrue="1" operator="equal">
      <formula>"НЕРАВНЕНИЕ !"</formula>
    </cfRule>
    <cfRule type="cellIs" priority="39" stopIfTrue="1" operator="equal">
      <formula>"НЕРАВНЕНИЕ !"</formula>
    </cfRule>
  </conditionalFormatting>
  <conditionalFormatting sqref="I140:J141 N140:N141">
    <cfRule type="cellIs" dxfId="61" priority="37" stopIfTrue="1" operator="equal">
      <formula>"НЕРАВНЕНИЕ !"</formula>
    </cfRule>
  </conditionalFormatting>
  <conditionalFormatting sqref="L140:M141">
    <cfRule type="cellIs" dxfId="59" priority="36" stopIfTrue="1" operator="equal">
      <formula>"НЕРАВНЕНИЕ !"</formula>
    </cfRule>
  </conditionalFormatting>
  <conditionalFormatting sqref="I140:J141 L140:L141 N140:N141 F140:G141">
    <cfRule type="cellIs" dxfId="57" priority="35" operator="notEqual">
      <formula>0</formula>
    </cfRule>
  </conditionalFormatting>
  <conditionalFormatting sqref="I133:J133">
    <cfRule type="cellIs" dxfId="55" priority="33" stopIfTrue="1" operator="notEqual">
      <formula>0</formula>
    </cfRule>
  </conditionalFormatting>
  <conditionalFormatting sqref="L82">
    <cfRule type="cellIs" dxfId="53" priority="28" stopIfTrue="1" operator="notEqual">
      <formula>0</formula>
    </cfRule>
  </conditionalFormatting>
  <conditionalFormatting sqref="N82">
    <cfRule type="cellIs" dxfId="51" priority="27" stopIfTrue="1" operator="notEqual">
      <formula>0</formula>
    </cfRule>
  </conditionalFormatting>
  <conditionalFormatting sqref="L133">
    <cfRule type="cellIs" dxfId="49" priority="32" stopIfTrue="1" operator="notEqual">
      <formula>0</formula>
    </cfRule>
  </conditionalFormatting>
  <conditionalFormatting sqref="N133">
    <cfRule type="cellIs" dxfId="47" priority="31" stopIfTrue="1" operator="notEqual">
      <formula>0</formula>
    </cfRule>
  </conditionalFormatting>
  <conditionalFormatting sqref="F82:H82">
    <cfRule type="cellIs" dxfId="45" priority="30" stopIfTrue="1" operator="notEqual">
      <formula>0</formula>
    </cfRule>
  </conditionalFormatting>
  <conditionalFormatting sqref="I82:J82">
    <cfRule type="cellIs" dxfId="43" priority="29" stopIfTrue="1" operator="notEqual">
      <formula>0</formula>
    </cfRule>
  </conditionalFormatting>
  <conditionalFormatting sqref="B82">
    <cfRule type="cellIs" dxfId="41" priority="25" operator="equal">
      <formula>0</formula>
    </cfRule>
    <cfRule type="cellIs" dxfId="40" priority="26" stopIfTrue="1" operator="notEqual">
      <formula>0</formula>
    </cfRule>
  </conditionalFormatting>
  <conditionalFormatting sqref="P133:Q133">
    <cfRule type="cellIs" dxfId="37" priority="24" stopIfTrue="1" operator="notEqual">
      <formula>0</formula>
    </cfRule>
  </conditionalFormatting>
  <conditionalFormatting sqref="P137:Q138">
    <cfRule type="cellIs" dxfId="35" priority="22" stopIfTrue="1" operator="equal">
      <formula>"НЕРАВНЕНИЕ!"</formula>
    </cfRule>
    <cfRule type="cellIs" priority="23" stopIfTrue="1" operator="equal">
      <formula>"НЕРАВНЕНИЕ!"</formula>
    </cfRule>
  </conditionalFormatting>
  <conditionalFormatting sqref="P140:Q141">
    <cfRule type="cellIs" dxfId="33" priority="20" stopIfTrue="1" operator="equal">
      <formula>"НЕРАВНЕНИЕ !"</formula>
    </cfRule>
    <cfRule type="cellIs" priority="21" stopIfTrue="1" operator="equal">
      <formula>"НЕРАВНЕНИЕ !"</formula>
    </cfRule>
  </conditionalFormatting>
  <conditionalFormatting sqref="P140:Q141">
    <cfRule type="cellIs" dxfId="31" priority="19" operator="notEqual">
      <formula>0</formula>
    </cfRule>
  </conditionalFormatting>
  <conditionalFormatting sqref="P2">
    <cfRule type="cellIs" dxfId="29" priority="14" stopIfTrue="1" operator="equal">
      <formula>98</formula>
    </cfRule>
    <cfRule type="cellIs" dxfId="28" priority="15" stopIfTrue="1" operator="equal">
      <formula>96</formula>
    </cfRule>
    <cfRule type="cellIs" dxfId="27" priority="16" stopIfTrue="1" operator="equal">
      <formula>42</formula>
    </cfRule>
    <cfRule type="cellIs" dxfId="26" priority="17" stopIfTrue="1" operator="equal">
      <formula>97</formula>
    </cfRule>
    <cfRule type="cellIs" dxfId="25" priority="18" stopIfTrue="1" operator="equal">
      <formula>33</formula>
    </cfRule>
  </conditionalFormatting>
  <conditionalFormatting sqref="Q2">
    <cfRule type="cellIs" dxfId="19" priority="9" stopIfTrue="1" operator="equal">
      <formula>"Чужди средства"</formula>
    </cfRule>
    <cfRule type="cellIs" dxfId="18" priority="10" stopIfTrue="1" operator="equal">
      <formula>"СЕС - ДМП"</formula>
    </cfRule>
    <cfRule type="cellIs" dxfId="17" priority="11" stopIfTrue="1" operator="equal">
      <formula>"СЕС - РА"</formula>
    </cfRule>
    <cfRule type="cellIs" dxfId="16" priority="12" stopIfTrue="1" operator="equal">
      <formula>"СЕС - ДЕС"</formula>
    </cfRule>
    <cfRule type="cellIs" dxfId="15" priority="13" stopIfTrue="1" operator="equal">
      <formula>"СЕС - КСФ"</formula>
    </cfRule>
  </conditionalFormatting>
  <conditionalFormatting sqref="P82:Q82">
    <cfRule type="cellIs" dxfId="9" priority="5" stopIfTrue="1" operator="notEqual">
      <formula>0</formula>
    </cfRule>
  </conditionalFormatting>
  <conditionalFormatting sqref="T2:U2">
    <cfRule type="cellIs" dxfId="7" priority="1" stopIfTrue="1" operator="between">
      <formula>1000000000000</formula>
      <formula>9999999999999990</formula>
    </cfRule>
    <cfRule type="cellIs" dxfId="6" priority="2" stopIfTrue="1" operator="between">
      <formula>10000000000</formula>
      <formula>999999999999</formula>
    </cfRule>
    <cfRule type="cellIs" dxfId="5" priority="3" stopIfTrue="1" operator="between">
      <formula>1000000</formula>
      <formula>99999999</formula>
    </cfRule>
    <cfRule type="cellIs" dxfId="4" priority="4" stopIfTrue="1" operator="between">
      <formula>100</formula>
      <formula>9999</formula>
    </cfRule>
  </conditionalFormatting>
  <dataValidations count="2">
    <dataValidation operator="greaterThan" allowBlank="1" showInputMessage="1" showErrorMessage="1" sqref="C134 IY134 SU134 ACQ134 AMM134 AWI134 BGE134 BQA134 BZW134 CJS134 CTO134 DDK134 DNG134 DXC134 EGY134 EQU134 FAQ134 FKM134 FUI134 GEE134 GOA134 GXW134 HHS134 HRO134 IBK134 ILG134 IVC134 JEY134 JOU134 JYQ134 KIM134 KSI134 LCE134 LMA134 LVW134 MFS134 MPO134 MZK134 NJG134 NTC134 OCY134 OMU134 OWQ134 PGM134 PQI134 QAE134 QKA134 QTW134 RDS134 RNO134 RXK134 SHG134 SRC134 TAY134 TKU134 TUQ134 UEM134 UOI134 UYE134 VIA134 VRW134 WBS134 WLO134 WVK134 C65670 IY65670 SU65670 ACQ65670 AMM65670 AWI65670 BGE65670 BQA65670 BZW65670 CJS65670 CTO65670 DDK65670 DNG65670 DXC65670 EGY65670 EQU65670 FAQ65670 FKM65670 FUI65670 GEE65670 GOA65670 GXW65670 HHS65670 HRO65670 IBK65670 ILG65670 IVC65670 JEY65670 JOU65670 JYQ65670 KIM65670 KSI65670 LCE65670 LMA65670 LVW65670 MFS65670 MPO65670 MZK65670 NJG65670 NTC65670 OCY65670 OMU65670 OWQ65670 PGM65670 PQI65670 QAE65670 QKA65670 QTW65670 RDS65670 RNO65670 RXK65670 SHG65670 SRC65670 TAY65670 TKU65670 TUQ65670 UEM65670 UOI65670 UYE65670 VIA65670 VRW65670 WBS65670 WLO65670 WVK65670 C131206 IY131206 SU131206 ACQ131206 AMM131206 AWI131206 BGE131206 BQA131206 BZW131206 CJS131206 CTO131206 DDK131206 DNG131206 DXC131206 EGY131206 EQU131206 FAQ131206 FKM131206 FUI131206 GEE131206 GOA131206 GXW131206 HHS131206 HRO131206 IBK131206 ILG131206 IVC131206 JEY131206 JOU131206 JYQ131206 KIM131206 KSI131206 LCE131206 LMA131206 LVW131206 MFS131206 MPO131206 MZK131206 NJG131206 NTC131206 OCY131206 OMU131206 OWQ131206 PGM131206 PQI131206 QAE131206 QKA131206 QTW131206 RDS131206 RNO131206 RXK131206 SHG131206 SRC131206 TAY131206 TKU131206 TUQ131206 UEM131206 UOI131206 UYE131206 VIA131206 VRW131206 WBS131206 WLO131206 WVK131206 C196742 IY196742 SU196742 ACQ196742 AMM196742 AWI196742 BGE196742 BQA196742 BZW196742 CJS196742 CTO196742 DDK196742 DNG196742 DXC196742 EGY196742 EQU196742 FAQ196742 FKM196742 FUI196742 GEE196742 GOA196742 GXW196742 HHS196742 HRO196742 IBK196742 ILG196742 IVC196742 JEY196742 JOU196742 JYQ196742 KIM196742 KSI196742 LCE196742 LMA196742 LVW196742 MFS196742 MPO196742 MZK196742 NJG196742 NTC196742 OCY196742 OMU196742 OWQ196742 PGM196742 PQI196742 QAE196742 QKA196742 QTW196742 RDS196742 RNO196742 RXK196742 SHG196742 SRC196742 TAY196742 TKU196742 TUQ196742 UEM196742 UOI196742 UYE196742 VIA196742 VRW196742 WBS196742 WLO196742 WVK196742 C262278 IY262278 SU262278 ACQ262278 AMM262278 AWI262278 BGE262278 BQA262278 BZW262278 CJS262278 CTO262278 DDK262278 DNG262278 DXC262278 EGY262278 EQU262278 FAQ262278 FKM262278 FUI262278 GEE262278 GOA262278 GXW262278 HHS262278 HRO262278 IBK262278 ILG262278 IVC262278 JEY262278 JOU262278 JYQ262278 KIM262278 KSI262278 LCE262278 LMA262278 LVW262278 MFS262278 MPO262278 MZK262278 NJG262278 NTC262278 OCY262278 OMU262278 OWQ262278 PGM262278 PQI262278 QAE262278 QKA262278 QTW262278 RDS262278 RNO262278 RXK262278 SHG262278 SRC262278 TAY262278 TKU262278 TUQ262278 UEM262278 UOI262278 UYE262278 VIA262278 VRW262278 WBS262278 WLO262278 WVK262278 C327814 IY327814 SU327814 ACQ327814 AMM327814 AWI327814 BGE327814 BQA327814 BZW327814 CJS327814 CTO327814 DDK327814 DNG327814 DXC327814 EGY327814 EQU327814 FAQ327814 FKM327814 FUI327814 GEE327814 GOA327814 GXW327814 HHS327814 HRO327814 IBK327814 ILG327814 IVC327814 JEY327814 JOU327814 JYQ327814 KIM327814 KSI327814 LCE327814 LMA327814 LVW327814 MFS327814 MPO327814 MZK327814 NJG327814 NTC327814 OCY327814 OMU327814 OWQ327814 PGM327814 PQI327814 QAE327814 QKA327814 QTW327814 RDS327814 RNO327814 RXK327814 SHG327814 SRC327814 TAY327814 TKU327814 TUQ327814 UEM327814 UOI327814 UYE327814 VIA327814 VRW327814 WBS327814 WLO327814 WVK327814 C393350 IY393350 SU393350 ACQ393350 AMM393350 AWI393350 BGE393350 BQA393350 BZW393350 CJS393350 CTO393350 DDK393350 DNG393350 DXC393350 EGY393350 EQU393350 FAQ393350 FKM393350 FUI393350 GEE393350 GOA393350 GXW393350 HHS393350 HRO393350 IBK393350 ILG393350 IVC393350 JEY393350 JOU393350 JYQ393350 KIM393350 KSI393350 LCE393350 LMA393350 LVW393350 MFS393350 MPO393350 MZK393350 NJG393350 NTC393350 OCY393350 OMU393350 OWQ393350 PGM393350 PQI393350 QAE393350 QKA393350 QTW393350 RDS393350 RNO393350 RXK393350 SHG393350 SRC393350 TAY393350 TKU393350 TUQ393350 UEM393350 UOI393350 UYE393350 VIA393350 VRW393350 WBS393350 WLO393350 WVK393350 C458886 IY458886 SU458886 ACQ458886 AMM458886 AWI458886 BGE458886 BQA458886 BZW458886 CJS458886 CTO458886 DDK458886 DNG458886 DXC458886 EGY458886 EQU458886 FAQ458886 FKM458886 FUI458886 GEE458886 GOA458886 GXW458886 HHS458886 HRO458886 IBK458886 ILG458886 IVC458886 JEY458886 JOU458886 JYQ458886 KIM458886 KSI458886 LCE458886 LMA458886 LVW458886 MFS458886 MPO458886 MZK458886 NJG458886 NTC458886 OCY458886 OMU458886 OWQ458886 PGM458886 PQI458886 QAE458886 QKA458886 QTW458886 RDS458886 RNO458886 RXK458886 SHG458886 SRC458886 TAY458886 TKU458886 TUQ458886 UEM458886 UOI458886 UYE458886 VIA458886 VRW458886 WBS458886 WLO458886 WVK458886 C524422 IY524422 SU524422 ACQ524422 AMM524422 AWI524422 BGE524422 BQA524422 BZW524422 CJS524422 CTO524422 DDK524422 DNG524422 DXC524422 EGY524422 EQU524422 FAQ524422 FKM524422 FUI524422 GEE524422 GOA524422 GXW524422 HHS524422 HRO524422 IBK524422 ILG524422 IVC524422 JEY524422 JOU524422 JYQ524422 KIM524422 KSI524422 LCE524422 LMA524422 LVW524422 MFS524422 MPO524422 MZK524422 NJG524422 NTC524422 OCY524422 OMU524422 OWQ524422 PGM524422 PQI524422 QAE524422 QKA524422 QTW524422 RDS524422 RNO524422 RXK524422 SHG524422 SRC524422 TAY524422 TKU524422 TUQ524422 UEM524422 UOI524422 UYE524422 VIA524422 VRW524422 WBS524422 WLO524422 WVK524422 C589958 IY589958 SU589958 ACQ589958 AMM589958 AWI589958 BGE589958 BQA589958 BZW589958 CJS589958 CTO589958 DDK589958 DNG589958 DXC589958 EGY589958 EQU589958 FAQ589958 FKM589958 FUI589958 GEE589958 GOA589958 GXW589958 HHS589958 HRO589958 IBK589958 ILG589958 IVC589958 JEY589958 JOU589958 JYQ589958 KIM589958 KSI589958 LCE589958 LMA589958 LVW589958 MFS589958 MPO589958 MZK589958 NJG589958 NTC589958 OCY589958 OMU589958 OWQ589958 PGM589958 PQI589958 QAE589958 QKA589958 QTW589958 RDS589958 RNO589958 RXK589958 SHG589958 SRC589958 TAY589958 TKU589958 TUQ589958 UEM589958 UOI589958 UYE589958 VIA589958 VRW589958 WBS589958 WLO589958 WVK589958 C655494 IY655494 SU655494 ACQ655494 AMM655494 AWI655494 BGE655494 BQA655494 BZW655494 CJS655494 CTO655494 DDK655494 DNG655494 DXC655494 EGY655494 EQU655494 FAQ655494 FKM655494 FUI655494 GEE655494 GOA655494 GXW655494 HHS655494 HRO655494 IBK655494 ILG655494 IVC655494 JEY655494 JOU655494 JYQ655494 KIM655494 KSI655494 LCE655494 LMA655494 LVW655494 MFS655494 MPO655494 MZK655494 NJG655494 NTC655494 OCY655494 OMU655494 OWQ655494 PGM655494 PQI655494 QAE655494 QKA655494 QTW655494 RDS655494 RNO655494 RXK655494 SHG655494 SRC655494 TAY655494 TKU655494 TUQ655494 UEM655494 UOI655494 UYE655494 VIA655494 VRW655494 WBS655494 WLO655494 WVK655494 C721030 IY721030 SU721030 ACQ721030 AMM721030 AWI721030 BGE721030 BQA721030 BZW721030 CJS721030 CTO721030 DDK721030 DNG721030 DXC721030 EGY721030 EQU721030 FAQ721030 FKM721030 FUI721030 GEE721030 GOA721030 GXW721030 HHS721030 HRO721030 IBK721030 ILG721030 IVC721030 JEY721030 JOU721030 JYQ721030 KIM721030 KSI721030 LCE721030 LMA721030 LVW721030 MFS721030 MPO721030 MZK721030 NJG721030 NTC721030 OCY721030 OMU721030 OWQ721030 PGM721030 PQI721030 QAE721030 QKA721030 QTW721030 RDS721030 RNO721030 RXK721030 SHG721030 SRC721030 TAY721030 TKU721030 TUQ721030 UEM721030 UOI721030 UYE721030 VIA721030 VRW721030 WBS721030 WLO721030 WVK721030 C786566 IY786566 SU786566 ACQ786566 AMM786566 AWI786566 BGE786566 BQA786566 BZW786566 CJS786566 CTO786566 DDK786566 DNG786566 DXC786566 EGY786566 EQU786566 FAQ786566 FKM786566 FUI786566 GEE786566 GOA786566 GXW786566 HHS786566 HRO786566 IBK786566 ILG786566 IVC786566 JEY786566 JOU786566 JYQ786566 KIM786566 KSI786566 LCE786566 LMA786566 LVW786566 MFS786566 MPO786566 MZK786566 NJG786566 NTC786566 OCY786566 OMU786566 OWQ786566 PGM786566 PQI786566 QAE786566 QKA786566 QTW786566 RDS786566 RNO786566 RXK786566 SHG786566 SRC786566 TAY786566 TKU786566 TUQ786566 UEM786566 UOI786566 UYE786566 VIA786566 VRW786566 WBS786566 WLO786566 WVK786566 C852102 IY852102 SU852102 ACQ852102 AMM852102 AWI852102 BGE852102 BQA852102 BZW852102 CJS852102 CTO852102 DDK852102 DNG852102 DXC852102 EGY852102 EQU852102 FAQ852102 FKM852102 FUI852102 GEE852102 GOA852102 GXW852102 HHS852102 HRO852102 IBK852102 ILG852102 IVC852102 JEY852102 JOU852102 JYQ852102 KIM852102 KSI852102 LCE852102 LMA852102 LVW852102 MFS852102 MPO852102 MZK852102 NJG852102 NTC852102 OCY852102 OMU852102 OWQ852102 PGM852102 PQI852102 QAE852102 QKA852102 QTW852102 RDS852102 RNO852102 RXK852102 SHG852102 SRC852102 TAY852102 TKU852102 TUQ852102 UEM852102 UOI852102 UYE852102 VIA852102 VRW852102 WBS852102 WLO852102 WVK852102 C917638 IY917638 SU917638 ACQ917638 AMM917638 AWI917638 BGE917638 BQA917638 BZW917638 CJS917638 CTO917638 DDK917638 DNG917638 DXC917638 EGY917638 EQU917638 FAQ917638 FKM917638 FUI917638 GEE917638 GOA917638 GXW917638 HHS917638 HRO917638 IBK917638 ILG917638 IVC917638 JEY917638 JOU917638 JYQ917638 KIM917638 KSI917638 LCE917638 LMA917638 LVW917638 MFS917638 MPO917638 MZK917638 NJG917638 NTC917638 OCY917638 OMU917638 OWQ917638 PGM917638 PQI917638 QAE917638 QKA917638 QTW917638 RDS917638 RNO917638 RXK917638 SHG917638 SRC917638 TAY917638 TKU917638 TUQ917638 UEM917638 UOI917638 UYE917638 VIA917638 VRW917638 WBS917638 WLO917638 WVK917638 C983174 IY983174 SU983174 ACQ983174 AMM983174 AWI983174 BGE983174 BQA983174 BZW983174 CJS983174 CTO983174 DDK983174 DNG983174 DXC983174 EGY983174 EQU983174 FAQ983174 FKM983174 FUI983174 GEE983174 GOA983174 GXW983174 HHS983174 HRO983174 IBK983174 ILG983174 IVC983174 JEY983174 JOU983174 JYQ983174 KIM983174 KSI983174 LCE983174 LMA983174 LVW983174 MFS983174 MPO983174 MZK983174 NJG983174 NTC983174 OCY983174 OMU983174 OWQ983174 PGM983174 PQI983174 QAE983174 QKA983174 QTW983174 RDS983174 RNO983174 RXK983174 SHG983174 SRC983174 TAY983174 TKU983174 TUQ983174 UEM983174 UOI983174 UYE983174 VIA983174 VRW983174 WBS983174 WLO983174 WVK983174"/>
    <dataValidation type="whole" allowBlank="1" showInputMessage="1" showErrorMessage="1" error="въведете цяло число" sqref="L11:L133 JH11:JH133 TD11:TD133 ACZ11:ACZ133 AMV11:AMV133 AWR11:AWR133 BGN11:BGN133 BQJ11:BQJ133 CAF11:CAF133 CKB11:CKB133 CTX11:CTX133 DDT11:DDT133 DNP11:DNP133 DXL11:DXL133 EHH11:EHH133 ERD11:ERD133 FAZ11:FAZ133 FKV11:FKV133 FUR11:FUR133 GEN11:GEN133 GOJ11:GOJ133 GYF11:GYF133 HIB11:HIB133 HRX11:HRX133 IBT11:IBT133 ILP11:ILP133 IVL11:IVL133 JFH11:JFH133 JPD11:JPD133 JYZ11:JYZ133 KIV11:KIV133 KSR11:KSR133 LCN11:LCN133 LMJ11:LMJ133 LWF11:LWF133 MGB11:MGB133 MPX11:MPX133 MZT11:MZT133 NJP11:NJP133 NTL11:NTL133 ODH11:ODH133 OND11:OND133 OWZ11:OWZ133 PGV11:PGV133 PQR11:PQR133 QAN11:QAN133 QKJ11:QKJ133 QUF11:QUF133 REB11:REB133 RNX11:RNX133 RXT11:RXT133 SHP11:SHP133 SRL11:SRL133 TBH11:TBH133 TLD11:TLD133 TUZ11:TUZ133 UEV11:UEV133 UOR11:UOR133 UYN11:UYN133 VIJ11:VIJ133 VSF11:VSF133 WCB11:WCB133 WLX11:WLX133 WVT11:WVT133 L65547:L65669 JH65547:JH65669 TD65547:TD65669 ACZ65547:ACZ65669 AMV65547:AMV65669 AWR65547:AWR65669 BGN65547:BGN65669 BQJ65547:BQJ65669 CAF65547:CAF65669 CKB65547:CKB65669 CTX65547:CTX65669 DDT65547:DDT65669 DNP65547:DNP65669 DXL65547:DXL65669 EHH65547:EHH65669 ERD65547:ERD65669 FAZ65547:FAZ65669 FKV65547:FKV65669 FUR65547:FUR65669 GEN65547:GEN65669 GOJ65547:GOJ65669 GYF65547:GYF65669 HIB65547:HIB65669 HRX65547:HRX65669 IBT65547:IBT65669 ILP65547:ILP65669 IVL65547:IVL65669 JFH65547:JFH65669 JPD65547:JPD65669 JYZ65547:JYZ65669 KIV65547:KIV65669 KSR65547:KSR65669 LCN65547:LCN65669 LMJ65547:LMJ65669 LWF65547:LWF65669 MGB65547:MGB65669 MPX65547:MPX65669 MZT65547:MZT65669 NJP65547:NJP65669 NTL65547:NTL65669 ODH65547:ODH65669 OND65547:OND65669 OWZ65547:OWZ65669 PGV65547:PGV65669 PQR65547:PQR65669 QAN65547:QAN65669 QKJ65547:QKJ65669 QUF65547:QUF65669 REB65547:REB65669 RNX65547:RNX65669 RXT65547:RXT65669 SHP65547:SHP65669 SRL65547:SRL65669 TBH65547:TBH65669 TLD65547:TLD65669 TUZ65547:TUZ65669 UEV65547:UEV65669 UOR65547:UOR65669 UYN65547:UYN65669 VIJ65547:VIJ65669 VSF65547:VSF65669 WCB65547:WCB65669 WLX65547:WLX65669 WVT65547:WVT65669 L131083:L131205 JH131083:JH131205 TD131083:TD131205 ACZ131083:ACZ131205 AMV131083:AMV131205 AWR131083:AWR131205 BGN131083:BGN131205 BQJ131083:BQJ131205 CAF131083:CAF131205 CKB131083:CKB131205 CTX131083:CTX131205 DDT131083:DDT131205 DNP131083:DNP131205 DXL131083:DXL131205 EHH131083:EHH131205 ERD131083:ERD131205 FAZ131083:FAZ131205 FKV131083:FKV131205 FUR131083:FUR131205 GEN131083:GEN131205 GOJ131083:GOJ131205 GYF131083:GYF131205 HIB131083:HIB131205 HRX131083:HRX131205 IBT131083:IBT131205 ILP131083:ILP131205 IVL131083:IVL131205 JFH131083:JFH131205 JPD131083:JPD131205 JYZ131083:JYZ131205 KIV131083:KIV131205 KSR131083:KSR131205 LCN131083:LCN131205 LMJ131083:LMJ131205 LWF131083:LWF131205 MGB131083:MGB131205 MPX131083:MPX131205 MZT131083:MZT131205 NJP131083:NJP131205 NTL131083:NTL131205 ODH131083:ODH131205 OND131083:OND131205 OWZ131083:OWZ131205 PGV131083:PGV131205 PQR131083:PQR131205 QAN131083:QAN131205 QKJ131083:QKJ131205 QUF131083:QUF131205 REB131083:REB131205 RNX131083:RNX131205 RXT131083:RXT131205 SHP131083:SHP131205 SRL131083:SRL131205 TBH131083:TBH131205 TLD131083:TLD131205 TUZ131083:TUZ131205 UEV131083:UEV131205 UOR131083:UOR131205 UYN131083:UYN131205 VIJ131083:VIJ131205 VSF131083:VSF131205 WCB131083:WCB131205 WLX131083:WLX131205 WVT131083:WVT131205 L196619:L196741 JH196619:JH196741 TD196619:TD196741 ACZ196619:ACZ196741 AMV196619:AMV196741 AWR196619:AWR196741 BGN196619:BGN196741 BQJ196619:BQJ196741 CAF196619:CAF196741 CKB196619:CKB196741 CTX196619:CTX196741 DDT196619:DDT196741 DNP196619:DNP196741 DXL196619:DXL196741 EHH196619:EHH196741 ERD196619:ERD196741 FAZ196619:FAZ196741 FKV196619:FKV196741 FUR196619:FUR196741 GEN196619:GEN196741 GOJ196619:GOJ196741 GYF196619:GYF196741 HIB196619:HIB196741 HRX196619:HRX196741 IBT196619:IBT196741 ILP196619:ILP196741 IVL196619:IVL196741 JFH196619:JFH196741 JPD196619:JPD196741 JYZ196619:JYZ196741 KIV196619:KIV196741 KSR196619:KSR196741 LCN196619:LCN196741 LMJ196619:LMJ196741 LWF196619:LWF196741 MGB196619:MGB196741 MPX196619:MPX196741 MZT196619:MZT196741 NJP196619:NJP196741 NTL196619:NTL196741 ODH196619:ODH196741 OND196619:OND196741 OWZ196619:OWZ196741 PGV196619:PGV196741 PQR196619:PQR196741 QAN196619:QAN196741 QKJ196619:QKJ196741 QUF196619:QUF196741 REB196619:REB196741 RNX196619:RNX196741 RXT196619:RXT196741 SHP196619:SHP196741 SRL196619:SRL196741 TBH196619:TBH196741 TLD196619:TLD196741 TUZ196619:TUZ196741 UEV196619:UEV196741 UOR196619:UOR196741 UYN196619:UYN196741 VIJ196619:VIJ196741 VSF196619:VSF196741 WCB196619:WCB196741 WLX196619:WLX196741 WVT196619:WVT196741 L262155:L262277 JH262155:JH262277 TD262155:TD262277 ACZ262155:ACZ262277 AMV262155:AMV262277 AWR262155:AWR262277 BGN262155:BGN262277 BQJ262155:BQJ262277 CAF262155:CAF262277 CKB262155:CKB262277 CTX262155:CTX262277 DDT262155:DDT262277 DNP262155:DNP262277 DXL262155:DXL262277 EHH262155:EHH262277 ERD262155:ERD262277 FAZ262155:FAZ262277 FKV262155:FKV262277 FUR262155:FUR262277 GEN262155:GEN262277 GOJ262155:GOJ262277 GYF262155:GYF262277 HIB262155:HIB262277 HRX262155:HRX262277 IBT262155:IBT262277 ILP262155:ILP262277 IVL262155:IVL262277 JFH262155:JFH262277 JPD262155:JPD262277 JYZ262155:JYZ262277 KIV262155:KIV262277 KSR262155:KSR262277 LCN262155:LCN262277 LMJ262155:LMJ262277 LWF262155:LWF262277 MGB262155:MGB262277 MPX262155:MPX262277 MZT262155:MZT262277 NJP262155:NJP262277 NTL262155:NTL262277 ODH262155:ODH262277 OND262155:OND262277 OWZ262155:OWZ262277 PGV262155:PGV262277 PQR262155:PQR262277 QAN262155:QAN262277 QKJ262155:QKJ262277 QUF262155:QUF262277 REB262155:REB262277 RNX262155:RNX262277 RXT262155:RXT262277 SHP262155:SHP262277 SRL262155:SRL262277 TBH262155:TBH262277 TLD262155:TLD262277 TUZ262155:TUZ262277 UEV262155:UEV262277 UOR262155:UOR262277 UYN262155:UYN262277 VIJ262155:VIJ262277 VSF262155:VSF262277 WCB262155:WCB262277 WLX262155:WLX262277 WVT262155:WVT262277 L327691:L327813 JH327691:JH327813 TD327691:TD327813 ACZ327691:ACZ327813 AMV327691:AMV327813 AWR327691:AWR327813 BGN327691:BGN327813 BQJ327691:BQJ327813 CAF327691:CAF327813 CKB327691:CKB327813 CTX327691:CTX327813 DDT327691:DDT327813 DNP327691:DNP327813 DXL327691:DXL327813 EHH327691:EHH327813 ERD327691:ERD327813 FAZ327691:FAZ327813 FKV327691:FKV327813 FUR327691:FUR327813 GEN327691:GEN327813 GOJ327691:GOJ327813 GYF327691:GYF327813 HIB327691:HIB327813 HRX327691:HRX327813 IBT327691:IBT327813 ILP327691:ILP327813 IVL327691:IVL327813 JFH327691:JFH327813 JPD327691:JPD327813 JYZ327691:JYZ327813 KIV327691:KIV327813 KSR327691:KSR327813 LCN327691:LCN327813 LMJ327691:LMJ327813 LWF327691:LWF327813 MGB327691:MGB327813 MPX327691:MPX327813 MZT327691:MZT327813 NJP327691:NJP327813 NTL327691:NTL327813 ODH327691:ODH327813 OND327691:OND327813 OWZ327691:OWZ327813 PGV327691:PGV327813 PQR327691:PQR327813 QAN327691:QAN327813 QKJ327691:QKJ327813 QUF327691:QUF327813 REB327691:REB327813 RNX327691:RNX327813 RXT327691:RXT327813 SHP327691:SHP327813 SRL327691:SRL327813 TBH327691:TBH327813 TLD327691:TLD327813 TUZ327691:TUZ327813 UEV327691:UEV327813 UOR327691:UOR327813 UYN327691:UYN327813 VIJ327691:VIJ327813 VSF327691:VSF327813 WCB327691:WCB327813 WLX327691:WLX327813 WVT327691:WVT327813 L393227:L393349 JH393227:JH393349 TD393227:TD393349 ACZ393227:ACZ393349 AMV393227:AMV393349 AWR393227:AWR393349 BGN393227:BGN393349 BQJ393227:BQJ393349 CAF393227:CAF393349 CKB393227:CKB393349 CTX393227:CTX393349 DDT393227:DDT393349 DNP393227:DNP393349 DXL393227:DXL393349 EHH393227:EHH393349 ERD393227:ERD393349 FAZ393227:FAZ393349 FKV393227:FKV393349 FUR393227:FUR393349 GEN393227:GEN393349 GOJ393227:GOJ393349 GYF393227:GYF393349 HIB393227:HIB393349 HRX393227:HRX393349 IBT393227:IBT393349 ILP393227:ILP393349 IVL393227:IVL393349 JFH393227:JFH393349 JPD393227:JPD393349 JYZ393227:JYZ393349 KIV393227:KIV393349 KSR393227:KSR393349 LCN393227:LCN393349 LMJ393227:LMJ393349 LWF393227:LWF393349 MGB393227:MGB393349 MPX393227:MPX393349 MZT393227:MZT393349 NJP393227:NJP393349 NTL393227:NTL393349 ODH393227:ODH393349 OND393227:OND393349 OWZ393227:OWZ393349 PGV393227:PGV393349 PQR393227:PQR393349 QAN393227:QAN393349 QKJ393227:QKJ393349 QUF393227:QUF393349 REB393227:REB393349 RNX393227:RNX393349 RXT393227:RXT393349 SHP393227:SHP393349 SRL393227:SRL393349 TBH393227:TBH393349 TLD393227:TLD393349 TUZ393227:TUZ393349 UEV393227:UEV393349 UOR393227:UOR393349 UYN393227:UYN393349 VIJ393227:VIJ393349 VSF393227:VSF393349 WCB393227:WCB393349 WLX393227:WLX393349 WVT393227:WVT393349 L458763:L458885 JH458763:JH458885 TD458763:TD458885 ACZ458763:ACZ458885 AMV458763:AMV458885 AWR458763:AWR458885 BGN458763:BGN458885 BQJ458763:BQJ458885 CAF458763:CAF458885 CKB458763:CKB458885 CTX458763:CTX458885 DDT458763:DDT458885 DNP458763:DNP458885 DXL458763:DXL458885 EHH458763:EHH458885 ERD458763:ERD458885 FAZ458763:FAZ458885 FKV458763:FKV458885 FUR458763:FUR458885 GEN458763:GEN458885 GOJ458763:GOJ458885 GYF458763:GYF458885 HIB458763:HIB458885 HRX458763:HRX458885 IBT458763:IBT458885 ILP458763:ILP458885 IVL458763:IVL458885 JFH458763:JFH458885 JPD458763:JPD458885 JYZ458763:JYZ458885 KIV458763:KIV458885 KSR458763:KSR458885 LCN458763:LCN458885 LMJ458763:LMJ458885 LWF458763:LWF458885 MGB458763:MGB458885 MPX458763:MPX458885 MZT458763:MZT458885 NJP458763:NJP458885 NTL458763:NTL458885 ODH458763:ODH458885 OND458763:OND458885 OWZ458763:OWZ458885 PGV458763:PGV458885 PQR458763:PQR458885 QAN458763:QAN458885 QKJ458763:QKJ458885 QUF458763:QUF458885 REB458763:REB458885 RNX458763:RNX458885 RXT458763:RXT458885 SHP458763:SHP458885 SRL458763:SRL458885 TBH458763:TBH458885 TLD458763:TLD458885 TUZ458763:TUZ458885 UEV458763:UEV458885 UOR458763:UOR458885 UYN458763:UYN458885 VIJ458763:VIJ458885 VSF458763:VSF458885 WCB458763:WCB458885 WLX458763:WLX458885 WVT458763:WVT458885 L524299:L524421 JH524299:JH524421 TD524299:TD524421 ACZ524299:ACZ524421 AMV524299:AMV524421 AWR524299:AWR524421 BGN524299:BGN524421 BQJ524299:BQJ524421 CAF524299:CAF524421 CKB524299:CKB524421 CTX524299:CTX524421 DDT524299:DDT524421 DNP524299:DNP524421 DXL524299:DXL524421 EHH524299:EHH524421 ERD524299:ERD524421 FAZ524299:FAZ524421 FKV524299:FKV524421 FUR524299:FUR524421 GEN524299:GEN524421 GOJ524299:GOJ524421 GYF524299:GYF524421 HIB524299:HIB524421 HRX524299:HRX524421 IBT524299:IBT524421 ILP524299:ILP524421 IVL524299:IVL524421 JFH524299:JFH524421 JPD524299:JPD524421 JYZ524299:JYZ524421 KIV524299:KIV524421 KSR524299:KSR524421 LCN524299:LCN524421 LMJ524299:LMJ524421 LWF524299:LWF524421 MGB524299:MGB524421 MPX524299:MPX524421 MZT524299:MZT524421 NJP524299:NJP524421 NTL524299:NTL524421 ODH524299:ODH524421 OND524299:OND524421 OWZ524299:OWZ524421 PGV524299:PGV524421 PQR524299:PQR524421 QAN524299:QAN524421 QKJ524299:QKJ524421 QUF524299:QUF524421 REB524299:REB524421 RNX524299:RNX524421 RXT524299:RXT524421 SHP524299:SHP524421 SRL524299:SRL524421 TBH524299:TBH524421 TLD524299:TLD524421 TUZ524299:TUZ524421 UEV524299:UEV524421 UOR524299:UOR524421 UYN524299:UYN524421 VIJ524299:VIJ524421 VSF524299:VSF524421 WCB524299:WCB524421 WLX524299:WLX524421 WVT524299:WVT524421 L589835:L589957 JH589835:JH589957 TD589835:TD589957 ACZ589835:ACZ589957 AMV589835:AMV589957 AWR589835:AWR589957 BGN589835:BGN589957 BQJ589835:BQJ589957 CAF589835:CAF589957 CKB589835:CKB589957 CTX589835:CTX589957 DDT589835:DDT589957 DNP589835:DNP589957 DXL589835:DXL589957 EHH589835:EHH589957 ERD589835:ERD589957 FAZ589835:FAZ589957 FKV589835:FKV589957 FUR589835:FUR589957 GEN589835:GEN589957 GOJ589835:GOJ589957 GYF589835:GYF589957 HIB589835:HIB589957 HRX589835:HRX589957 IBT589835:IBT589957 ILP589835:ILP589957 IVL589835:IVL589957 JFH589835:JFH589957 JPD589835:JPD589957 JYZ589835:JYZ589957 KIV589835:KIV589957 KSR589835:KSR589957 LCN589835:LCN589957 LMJ589835:LMJ589957 LWF589835:LWF589957 MGB589835:MGB589957 MPX589835:MPX589957 MZT589835:MZT589957 NJP589835:NJP589957 NTL589835:NTL589957 ODH589835:ODH589957 OND589835:OND589957 OWZ589835:OWZ589957 PGV589835:PGV589957 PQR589835:PQR589957 QAN589835:QAN589957 QKJ589835:QKJ589957 QUF589835:QUF589957 REB589835:REB589957 RNX589835:RNX589957 RXT589835:RXT589957 SHP589835:SHP589957 SRL589835:SRL589957 TBH589835:TBH589957 TLD589835:TLD589957 TUZ589835:TUZ589957 UEV589835:UEV589957 UOR589835:UOR589957 UYN589835:UYN589957 VIJ589835:VIJ589957 VSF589835:VSF589957 WCB589835:WCB589957 WLX589835:WLX589957 WVT589835:WVT589957 L655371:L655493 JH655371:JH655493 TD655371:TD655493 ACZ655371:ACZ655493 AMV655371:AMV655493 AWR655371:AWR655493 BGN655371:BGN655493 BQJ655371:BQJ655493 CAF655371:CAF655493 CKB655371:CKB655493 CTX655371:CTX655493 DDT655371:DDT655493 DNP655371:DNP655493 DXL655371:DXL655493 EHH655371:EHH655493 ERD655371:ERD655493 FAZ655371:FAZ655493 FKV655371:FKV655493 FUR655371:FUR655493 GEN655371:GEN655493 GOJ655371:GOJ655493 GYF655371:GYF655493 HIB655371:HIB655493 HRX655371:HRX655493 IBT655371:IBT655493 ILP655371:ILP655493 IVL655371:IVL655493 JFH655371:JFH655493 JPD655371:JPD655493 JYZ655371:JYZ655493 KIV655371:KIV655493 KSR655371:KSR655493 LCN655371:LCN655493 LMJ655371:LMJ655493 LWF655371:LWF655493 MGB655371:MGB655493 MPX655371:MPX655493 MZT655371:MZT655493 NJP655371:NJP655493 NTL655371:NTL655493 ODH655371:ODH655493 OND655371:OND655493 OWZ655371:OWZ655493 PGV655371:PGV655493 PQR655371:PQR655493 QAN655371:QAN655493 QKJ655371:QKJ655493 QUF655371:QUF655493 REB655371:REB655493 RNX655371:RNX655493 RXT655371:RXT655493 SHP655371:SHP655493 SRL655371:SRL655493 TBH655371:TBH655493 TLD655371:TLD655493 TUZ655371:TUZ655493 UEV655371:UEV655493 UOR655371:UOR655493 UYN655371:UYN655493 VIJ655371:VIJ655493 VSF655371:VSF655493 WCB655371:WCB655493 WLX655371:WLX655493 WVT655371:WVT655493 L720907:L721029 JH720907:JH721029 TD720907:TD721029 ACZ720907:ACZ721029 AMV720907:AMV721029 AWR720907:AWR721029 BGN720907:BGN721029 BQJ720907:BQJ721029 CAF720907:CAF721029 CKB720907:CKB721029 CTX720907:CTX721029 DDT720907:DDT721029 DNP720907:DNP721029 DXL720907:DXL721029 EHH720907:EHH721029 ERD720907:ERD721029 FAZ720907:FAZ721029 FKV720907:FKV721029 FUR720907:FUR721029 GEN720907:GEN721029 GOJ720907:GOJ721029 GYF720907:GYF721029 HIB720907:HIB721029 HRX720907:HRX721029 IBT720907:IBT721029 ILP720907:ILP721029 IVL720907:IVL721029 JFH720907:JFH721029 JPD720907:JPD721029 JYZ720907:JYZ721029 KIV720907:KIV721029 KSR720907:KSR721029 LCN720907:LCN721029 LMJ720907:LMJ721029 LWF720907:LWF721029 MGB720907:MGB721029 MPX720907:MPX721029 MZT720907:MZT721029 NJP720907:NJP721029 NTL720907:NTL721029 ODH720907:ODH721029 OND720907:OND721029 OWZ720907:OWZ721029 PGV720907:PGV721029 PQR720907:PQR721029 QAN720907:QAN721029 QKJ720907:QKJ721029 QUF720907:QUF721029 REB720907:REB721029 RNX720907:RNX721029 RXT720907:RXT721029 SHP720907:SHP721029 SRL720907:SRL721029 TBH720907:TBH721029 TLD720907:TLD721029 TUZ720907:TUZ721029 UEV720907:UEV721029 UOR720907:UOR721029 UYN720907:UYN721029 VIJ720907:VIJ721029 VSF720907:VSF721029 WCB720907:WCB721029 WLX720907:WLX721029 WVT720907:WVT721029 L786443:L786565 JH786443:JH786565 TD786443:TD786565 ACZ786443:ACZ786565 AMV786443:AMV786565 AWR786443:AWR786565 BGN786443:BGN786565 BQJ786443:BQJ786565 CAF786443:CAF786565 CKB786443:CKB786565 CTX786443:CTX786565 DDT786443:DDT786565 DNP786443:DNP786565 DXL786443:DXL786565 EHH786443:EHH786565 ERD786443:ERD786565 FAZ786443:FAZ786565 FKV786443:FKV786565 FUR786443:FUR786565 GEN786443:GEN786565 GOJ786443:GOJ786565 GYF786443:GYF786565 HIB786443:HIB786565 HRX786443:HRX786565 IBT786443:IBT786565 ILP786443:ILP786565 IVL786443:IVL786565 JFH786443:JFH786565 JPD786443:JPD786565 JYZ786443:JYZ786565 KIV786443:KIV786565 KSR786443:KSR786565 LCN786443:LCN786565 LMJ786443:LMJ786565 LWF786443:LWF786565 MGB786443:MGB786565 MPX786443:MPX786565 MZT786443:MZT786565 NJP786443:NJP786565 NTL786443:NTL786565 ODH786443:ODH786565 OND786443:OND786565 OWZ786443:OWZ786565 PGV786443:PGV786565 PQR786443:PQR786565 QAN786443:QAN786565 QKJ786443:QKJ786565 QUF786443:QUF786565 REB786443:REB786565 RNX786443:RNX786565 RXT786443:RXT786565 SHP786443:SHP786565 SRL786443:SRL786565 TBH786443:TBH786565 TLD786443:TLD786565 TUZ786443:TUZ786565 UEV786443:UEV786565 UOR786443:UOR786565 UYN786443:UYN786565 VIJ786443:VIJ786565 VSF786443:VSF786565 WCB786443:WCB786565 WLX786443:WLX786565 WVT786443:WVT786565 L851979:L852101 JH851979:JH852101 TD851979:TD852101 ACZ851979:ACZ852101 AMV851979:AMV852101 AWR851979:AWR852101 BGN851979:BGN852101 BQJ851979:BQJ852101 CAF851979:CAF852101 CKB851979:CKB852101 CTX851979:CTX852101 DDT851979:DDT852101 DNP851979:DNP852101 DXL851979:DXL852101 EHH851979:EHH852101 ERD851979:ERD852101 FAZ851979:FAZ852101 FKV851979:FKV852101 FUR851979:FUR852101 GEN851979:GEN852101 GOJ851979:GOJ852101 GYF851979:GYF852101 HIB851979:HIB852101 HRX851979:HRX852101 IBT851979:IBT852101 ILP851979:ILP852101 IVL851979:IVL852101 JFH851979:JFH852101 JPD851979:JPD852101 JYZ851979:JYZ852101 KIV851979:KIV852101 KSR851979:KSR852101 LCN851979:LCN852101 LMJ851979:LMJ852101 LWF851979:LWF852101 MGB851979:MGB852101 MPX851979:MPX852101 MZT851979:MZT852101 NJP851979:NJP852101 NTL851979:NTL852101 ODH851979:ODH852101 OND851979:OND852101 OWZ851979:OWZ852101 PGV851979:PGV852101 PQR851979:PQR852101 QAN851979:QAN852101 QKJ851979:QKJ852101 QUF851979:QUF852101 REB851979:REB852101 RNX851979:RNX852101 RXT851979:RXT852101 SHP851979:SHP852101 SRL851979:SRL852101 TBH851979:TBH852101 TLD851979:TLD852101 TUZ851979:TUZ852101 UEV851979:UEV852101 UOR851979:UOR852101 UYN851979:UYN852101 VIJ851979:VIJ852101 VSF851979:VSF852101 WCB851979:WCB852101 WLX851979:WLX852101 WVT851979:WVT852101 L917515:L917637 JH917515:JH917637 TD917515:TD917637 ACZ917515:ACZ917637 AMV917515:AMV917637 AWR917515:AWR917637 BGN917515:BGN917637 BQJ917515:BQJ917637 CAF917515:CAF917637 CKB917515:CKB917637 CTX917515:CTX917637 DDT917515:DDT917637 DNP917515:DNP917637 DXL917515:DXL917637 EHH917515:EHH917637 ERD917515:ERD917637 FAZ917515:FAZ917637 FKV917515:FKV917637 FUR917515:FUR917637 GEN917515:GEN917637 GOJ917515:GOJ917637 GYF917515:GYF917637 HIB917515:HIB917637 HRX917515:HRX917637 IBT917515:IBT917637 ILP917515:ILP917637 IVL917515:IVL917637 JFH917515:JFH917637 JPD917515:JPD917637 JYZ917515:JYZ917637 KIV917515:KIV917637 KSR917515:KSR917637 LCN917515:LCN917637 LMJ917515:LMJ917637 LWF917515:LWF917637 MGB917515:MGB917637 MPX917515:MPX917637 MZT917515:MZT917637 NJP917515:NJP917637 NTL917515:NTL917637 ODH917515:ODH917637 OND917515:OND917637 OWZ917515:OWZ917637 PGV917515:PGV917637 PQR917515:PQR917637 QAN917515:QAN917637 QKJ917515:QKJ917637 QUF917515:QUF917637 REB917515:REB917637 RNX917515:RNX917637 RXT917515:RXT917637 SHP917515:SHP917637 SRL917515:SRL917637 TBH917515:TBH917637 TLD917515:TLD917637 TUZ917515:TUZ917637 UEV917515:UEV917637 UOR917515:UOR917637 UYN917515:UYN917637 VIJ917515:VIJ917637 VSF917515:VSF917637 WCB917515:WCB917637 WLX917515:WLX917637 WVT917515:WVT917637 L983051:L983173 JH983051:JH983173 TD983051:TD983173 ACZ983051:ACZ983173 AMV983051:AMV983173 AWR983051:AWR983173 BGN983051:BGN983173 BQJ983051:BQJ983173 CAF983051:CAF983173 CKB983051:CKB983173 CTX983051:CTX983173 DDT983051:DDT983173 DNP983051:DNP983173 DXL983051:DXL983173 EHH983051:EHH983173 ERD983051:ERD983173 FAZ983051:FAZ983173 FKV983051:FKV983173 FUR983051:FUR983173 GEN983051:GEN983173 GOJ983051:GOJ983173 GYF983051:GYF983173 HIB983051:HIB983173 HRX983051:HRX983173 IBT983051:IBT983173 ILP983051:ILP983173 IVL983051:IVL983173 JFH983051:JFH983173 JPD983051:JPD983173 JYZ983051:JYZ983173 KIV983051:KIV983173 KSR983051:KSR983173 LCN983051:LCN983173 LMJ983051:LMJ983173 LWF983051:LWF983173 MGB983051:MGB983173 MPX983051:MPX983173 MZT983051:MZT983173 NJP983051:NJP983173 NTL983051:NTL983173 ODH983051:ODH983173 OND983051:OND983173 OWZ983051:OWZ983173 PGV983051:PGV983173 PQR983051:PQR983173 QAN983051:QAN983173 QKJ983051:QKJ983173 QUF983051:QUF983173 REB983051:REB983173 RNX983051:RNX983173 RXT983051:RXT983173 SHP983051:SHP983173 SRL983051:SRL983173 TBH983051:TBH983173 TLD983051:TLD983173 TUZ983051:TUZ983173 UEV983051:UEV983173 UOR983051:UOR983173 UYN983051:UYN983173 VIJ983051:VIJ983173 VSF983051:VSF983173 WCB983051:WCB983173 WLX983051:WLX983173 WVT983051:WVT983173 I11:J133 JE11:JF133 TA11:TB133 ACW11:ACX133 AMS11:AMT133 AWO11:AWP133 BGK11:BGL133 BQG11:BQH133 CAC11:CAD133 CJY11:CJZ133 CTU11:CTV133 DDQ11:DDR133 DNM11:DNN133 DXI11:DXJ133 EHE11:EHF133 ERA11:ERB133 FAW11:FAX133 FKS11:FKT133 FUO11:FUP133 GEK11:GEL133 GOG11:GOH133 GYC11:GYD133 HHY11:HHZ133 HRU11:HRV133 IBQ11:IBR133 ILM11:ILN133 IVI11:IVJ133 JFE11:JFF133 JPA11:JPB133 JYW11:JYX133 KIS11:KIT133 KSO11:KSP133 LCK11:LCL133 LMG11:LMH133 LWC11:LWD133 MFY11:MFZ133 MPU11:MPV133 MZQ11:MZR133 NJM11:NJN133 NTI11:NTJ133 ODE11:ODF133 ONA11:ONB133 OWW11:OWX133 PGS11:PGT133 PQO11:PQP133 QAK11:QAL133 QKG11:QKH133 QUC11:QUD133 RDY11:RDZ133 RNU11:RNV133 RXQ11:RXR133 SHM11:SHN133 SRI11:SRJ133 TBE11:TBF133 TLA11:TLB133 TUW11:TUX133 UES11:UET133 UOO11:UOP133 UYK11:UYL133 VIG11:VIH133 VSC11:VSD133 WBY11:WBZ133 WLU11:WLV133 WVQ11:WVR133 I65547:J65669 JE65547:JF65669 TA65547:TB65669 ACW65547:ACX65669 AMS65547:AMT65669 AWO65547:AWP65669 BGK65547:BGL65669 BQG65547:BQH65669 CAC65547:CAD65669 CJY65547:CJZ65669 CTU65547:CTV65669 DDQ65547:DDR65669 DNM65547:DNN65669 DXI65547:DXJ65669 EHE65547:EHF65669 ERA65547:ERB65669 FAW65547:FAX65669 FKS65547:FKT65669 FUO65547:FUP65669 GEK65547:GEL65669 GOG65547:GOH65669 GYC65547:GYD65669 HHY65547:HHZ65669 HRU65547:HRV65669 IBQ65547:IBR65669 ILM65547:ILN65669 IVI65547:IVJ65669 JFE65547:JFF65669 JPA65547:JPB65669 JYW65547:JYX65669 KIS65547:KIT65669 KSO65547:KSP65669 LCK65547:LCL65669 LMG65547:LMH65669 LWC65547:LWD65669 MFY65547:MFZ65669 MPU65547:MPV65669 MZQ65547:MZR65669 NJM65547:NJN65669 NTI65547:NTJ65669 ODE65547:ODF65669 ONA65547:ONB65669 OWW65547:OWX65669 PGS65547:PGT65669 PQO65547:PQP65669 QAK65547:QAL65669 QKG65547:QKH65669 QUC65547:QUD65669 RDY65547:RDZ65669 RNU65547:RNV65669 RXQ65547:RXR65669 SHM65547:SHN65669 SRI65547:SRJ65669 TBE65547:TBF65669 TLA65547:TLB65669 TUW65547:TUX65669 UES65547:UET65669 UOO65547:UOP65669 UYK65547:UYL65669 VIG65547:VIH65669 VSC65547:VSD65669 WBY65547:WBZ65669 WLU65547:WLV65669 WVQ65547:WVR65669 I131083:J131205 JE131083:JF131205 TA131083:TB131205 ACW131083:ACX131205 AMS131083:AMT131205 AWO131083:AWP131205 BGK131083:BGL131205 BQG131083:BQH131205 CAC131083:CAD131205 CJY131083:CJZ131205 CTU131083:CTV131205 DDQ131083:DDR131205 DNM131083:DNN131205 DXI131083:DXJ131205 EHE131083:EHF131205 ERA131083:ERB131205 FAW131083:FAX131205 FKS131083:FKT131205 FUO131083:FUP131205 GEK131083:GEL131205 GOG131083:GOH131205 GYC131083:GYD131205 HHY131083:HHZ131205 HRU131083:HRV131205 IBQ131083:IBR131205 ILM131083:ILN131205 IVI131083:IVJ131205 JFE131083:JFF131205 JPA131083:JPB131205 JYW131083:JYX131205 KIS131083:KIT131205 KSO131083:KSP131205 LCK131083:LCL131205 LMG131083:LMH131205 LWC131083:LWD131205 MFY131083:MFZ131205 MPU131083:MPV131205 MZQ131083:MZR131205 NJM131083:NJN131205 NTI131083:NTJ131205 ODE131083:ODF131205 ONA131083:ONB131205 OWW131083:OWX131205 PGS131083:PGT131205 PQO131083:PQP131205 QAK131083:QAL131205 QKG131083:QKH131205 QUC131083:QUD131205 RDY131083:RDZ131205 RNU131083:RNV131205 RXQ131083:RXR131205 SHM131083:SHN131205 SRI131083:SRJ131205 TBE131083:TBF131205 TLA131083:TLB131205 TUW131083:TUX131205 UES131083:UET131205 UOO131083:UOP131205 UYK131083:UYL131205 VIG131083:VIH131205 VSC131083:VSD131205 WBY131083:WBZ131205 WLU131083:WLV131205 WVQ131083:WVR131205 I196619:J196741 JE196619:JF196741 TA196619:TB196741 ACW196619:ACX196741 AMS196619:AMT196741 AWO196619:AWP196741 BGK196619:BGL196741 BQG196619:BQH196741 CAC196619:CAD196741 CJY196619:CJZ196741 CTU196619:CTV196741 DDQ196619:DDR196741 DNM196619:DNN196741 DXI196619:DXJ196741 EHE196619:EHF196741 ERA196619:ERB196741 FAW196619:FAX196741 FKS196619:FKT196741 FUO196619:FUP196741 GEK196619:GEL196741 GOG196619:GOH196741 GYC196619:GYD196741 HHY196619:HHZ196741 HRU196619:HRV196741 IBQ196619:IBR196741 ILM196619:ILN196741 IVI196619:IVJ196741 JFE196619:JFF196741 JPA196619:JPB196741 JYW196619:JYX196741 KIS196619:KIT196741 KSO196619:KSP196741 LCK196619:LCL196741 LMG196619:LMH196741 LWC196619:LWD196741 MFY196619:MFZ196741 MPU196619:MPV196741 MZQ196619:MZR196741 NJM196619:NJN196741 NTI196619:NTJ196741 ODE196619:ODF196741 ONA196619:ONB196741 OWW196619:OWX196741 PGS196619:PGT196741 PQO196619:PQP196741 QAK196619:QAL196741 QKG196619:QKH196741 QUC196619:QUD196741 RDY196619:RDZ196741 RNU196619:RNV196741 RXQ196619:RXR196741 SHM196619:SHN196741 SRI196619:SRJ196741 TBE196619:TBF196741 TLA196619:TLB196741 TUW196619:TUX196741 UES196619:UET196741 UOO196619:UOP196741 UYK196619:UYL196741 VIG196619:VIH196741 VSC196619:VSD196741 WBY196619:WBZ196741 WLU196619:WLV196741 WVQ196619:WVR196741 I262155:J262277 JE262155:JF262277 TA262155:TB262277 ACW262155:ACX262277 AMS262155:AMT262277 AWO262155:AWP262277 BGK262155:BGL262277 BQG262155:BQH262277 CAC262155:CAD262277 CJY262155:CJZ262277 CTU262155:CTV262277 DDQ262155:DDR262277 DNM262155:DNN262277 DXI262155:DXJ262277 EHE262155:EHF262277 ERA262155:ERB262277 FAW262155:FAX262277 FKS262155:FKT262277 FUO262155:FUP262277 GEK262155:GEL262277 GOG262155:GOH262277 GYC262155:GYD262277 HHY262155:HHZ262277 HRU262155:HRV262277 IBQ262155:IBR262277 ILM262155:ILN262277 IVI262155:IVJ262277 JFE262155:JFF262277 JPA262155:JPB262277 JYW262155:JYX262277 KIS262155:KIT262277 KSO262155:KSP262277 LCK262155:LCL262277 LMG262155:LMH262277 LWC262155:LWD262277 MFY262155:MFZ262277 MPU262155:MPV262277 MZQ262155:MZR262277 NJM262155:NJN262277 NTI262155:NTJ262277 ODE262155:ODF262277 ONA262155:ONB262277 OWW262155:OWX262277 PGS262155:PGT262277 PQO262155:PQP262277 QAK262155:QAL262277 QKG262155:QKH262277 QUC262155:QUD262277 RDY262155:RDZ262277 RNU262155:RNV262277 RXQ262155:RXR262277 SHM262155:SHN262277 SRI262155:SRJ262277 TBE262155:TBF262277 TLA262155:TLB262277 TUW262155:TUX262277 UES262155:UET262277 UOO262155:UOP262277 UYK262155:UYL262277 VIG262155:VIH262277 VSC262155:VSD262277 WBY262155:WBZ262277 WLU262155:WLV262277 WVQ262155:WVR262277 I327691:J327813 JE327691:JF327813 TA327691:TB327813 ACW327691:ACX327813 AMS327691:AMT327813 AWO327691:AWP327813 BGK327691:BGL327813 BQG327691:BQH327813 CAC327691:CAD327813 CJY327691:CJZ327813 CTU327691:CTV327813 DDQ327691:DDR327813 DNM327691:DNN327813 DXI327691:DXJ327813 EHE327691:EHF327813 ERA327691:ERB327813 FAW327691:FAX327813 FKS327691:FKT327813 FUO327691:FUP327813 GEK327691:GEL327813 GOG327691:GOH327813 GYC327691:GYD327813 HHY327691:HHZ327813 HRU327691:HRV327813 IBQ327691:IBR327813 ILM327691:ILN327813 IVI327691:IVJ327813 JFE327691:JFF327813 JPA327691:JPB327813 JYW327691:JYX327813 KIS327691:KIT327813 KSO327691:KSP327813 LCK327691:LCL327813 LMG327691:LMH327813 LWC327691:LWD327813 MFY327691:MFZ327813 MPU327691:MPV327813 MZQ327691:MZR327813 NJM327691:NJN327813 NTI327691:NTJ327813 ODE327691:ODF327813 ONA327691:ONB327813 OWW327691:OWX327813 PGS327691:PGT327813 PQO327691:PQP327813 QAK327691:QAL327813 QKG327691:QKH327813 QUC327691:QUD327813 RDY327691:RDZ327813 RNU327691:RNV327813 RXQ327691:RXR327813 SHM327691:SHN327813 SRI327691:SRJ327813 TBE327691:TBF327813 TLA327691:TLB327813 TUW327691:TUX327813 UES327691:UET327813 UOO327691:UOP327813 UYK327691:UYL327813 VIG327691:VIH327813 VSC327691:VSD327813 WBY327691:WBZ327813 WLU327691:WLV327813 WVQ327691:WVR327813 I393227:J393349 JE393227:JF393349 TA393227:TB393349 ACW393227:ACX393349 AMS393227:AMT393349 AWO393227:AWP393349 BGK393227:BGL393349 BQG393227:BQH393349 CAC393227:CAD393349 CJY393227:CJZ393349 CTU393227:CTV393349 DDQ393227:DDR393349 DNM393227:DNN393349 DXI393227:DXJ393349 EHE393227:EHF393349 ERA393227:ERB393349 FAW393227:FAX393349 FKS393227:FKT393349 FUO393227:FUP393349 GEK393227:GEL393349 GOG393227:GOH393349 GYC393227:GYD393349 HHY393227:HHZ393349 HRU393227:HRV393349 IBQ393227:IBR393349 ILM393227:ILN393349 IVI393227:IVJ393349 JFE393227:JFF393349 JPA393227:JPB393349 JYW393227:JYX393349 KIS393227:KIT393349 KSO393227:KSP393349 LCK393227:LCL393349 LMG393227:LMH393349 LWC393227:LWD393349 MFY393227:MFZ393349 MPU393227:MPV393349 MZQ393227:MZR393349 NJM393227:NJN393349 NTI393227:NTJ393349 ODE393227:ODF393349 ONA393227:ONB393349 OWW393227:OWX393349 PGS393227:PGT393349 PQO393227:PQP393349 QAK393227:QAL393349 QKG393227:QKH393349 QUC393227:QUD393349 RDY393227:RDZ393349 RNU393227:RNV393349 RXQ393227:RXR393349 SHM393227:SHN393349 SRI393227:SRJ393349 TBE393227:TBF393349 TLA393227:TLB393349 TUW393227:TUX393349 UES393227:UET393349 UOO393227:UOP393349 UYK393227:UYL393349 VIG393227:VIH393349 VSC393227:VSD393349 WBY393227:WBZ393349 WLU393227:WLV393349 WVQ393227:WVR393349 I458763:J458885 JE458763:JF458885 TA458763:TB458885 ACW458763:ACX458885 AMS458763:AMT458885 AWO458763:AWP458885 BGK458763:BGL458885 BQG458763:BQH458885 CAC458763:CAD458885 CJY458763:CJZ458885 CTU458763:CTV458885 DDQ458763:DDR458885 DNM458763:DNN458885 DXI458763:DXJ458885 EHE458763:EHF458885 ERA458763:ERB458885 FAW458763:FAX458885 FKS458763:FKT458885 FUO458763:FUP458885 GEK458763:GEL458885 GOG458763:GOH458885 GYC458763:GYD458885 HHY458763:HHZ458885 HRU458763:HRV458885 IBQ458763:IBR458885 ILM458763:ILN458885 IVI458763:IVJ458885 JFE458763:JFF458885 JPA458763:JPB458885 JYW458763:JYX458885 KIS458763:KIT458885 KSO458763:KSP458885 LCK458763:LCL458885 LMG458763:LMH458885 LWC458763:LWD458885 MFY458763:MFZ458885 MPU458763:MPV458885 MZQ458763:MZR458885 NJM458763:NJN458885 NTI458763:NTJ458885 ODE458763:ODF458885 ONA458763:ONB458885 OWW458763:OWX458885 PGS458763:PGT458885 PQO458763:PQP458885 QAK458763:QAL458885 QKG458763:QKH458885 QUC458763:QUD458885 RDY458763:RDZ458885 RNU458763:RNV458885 RXQ458763:RXR458885 SHM458763:SHN458885 SRI458763:SRJ458885 TBE458763:TBF458885 TLA458763:TLB458885 TUW458763:TUX458885 UES458763:UET458885 UOO458763:UOP458885 UYK458763:UYL458885 VIG458763:VIH458885 VSC458763:VSD458885 WBY458763:WBZ458885 WLU458763:WLV458885 WVQ458763:WVR458885 I524299:J524421 JE524299:JF524421 TA524299:TB524421 ACW524299:ACX524421 AMS524299:AMT524421 AWO524299:AWP524421 BGK524299:BGL524421 BQG524299:BQH524421 CAC524299:CAD524421 CJY524299:CJZ524421 CTU524299:CTV524421 DDQ524299:DDR524421 DNM524299:DNN524421 DXI524299:DXJ524421 EHE524299:EHF524421 ERA524299:ERB524421 FAW524299:FAX524421 FKS524299:FKT524421 FUO524299:FUP524421 GEK524299:GEL524421 GOG524299:GOH524421 GYC524299:GYD524421 HHY524299:HHZ524421 HRU524299:HRV524421 IBQ524299:IBR524421 ILM524299:ILN524421 IVI524299:IVJ524421 JFE524299:JFF524421 JPA524299:JPB524421 JYW524299:JYX524421 KIS524299:KIT524421 KSO524299:KSP524421 LCK524299:LCL524421 LMG524299:LMH524421 LWC524299:LWD524421 MFY524299:MFZ524421 MPU524299:MPV524421 MZQ524299:MZR524421 NJM524299:NJN524421 NTI524299:NTJ524421 ODE524299:ODF524421 ONA524299:ONB524421 OWW524299:OWX524421 PGS524299:PGT524421 PQO524299:PQP524421 QAK524299:QAL524421 QKG524299:QKH524421 QUC524299:QUD524421 RDY524299:RDZ524421 RNU524299:RNV524421 RXQ524299:RXR524421 SHM524299:SHN524421 SRI524299:SRJ524421 TBE524299:TBF524421 TLA524299:TLB524421 TUW524299:TUX524421 UES524299:UET524421 UOO524299:UOP524421 UYK524299:UYL524421 VIG524299:VIH524421 VSC524299:VSD524421 WBY524299:WBZ524421 WLU524299:WLV524421 WVQ524299:WVR524421 I589835:J589957 JE589835:JF589957 TA589835:TB589957 ACW589835:ACX589957 AMS589835:AMT589957 AWO589835:AWP589957 BGK589835:BGL589957 BQG589835:BQH589957 CAC589835:CAD589957 CJY589835:CJZ589957 CTU589835:CTV589957 DDQ589835:DDR589957 DNM589835:DNN589957 DXI589835:DXJ589957 EHE589835:EHF589957 ERA589835:ERB589957 FAW589835:FAX589957 FKS589835:FKT589957 FUO589835:FUP589957 GEK589835:GEL589957 GOG589835:GOH589957 GYC589835:GYD589957 HHY589835:HHZ589957 HRU589835:HRV589957 IBQ589835:IBR589957 ILM589835:ILN589957 IVI589835:IVJ589957 JFE589835:JFF589957 JPA589835:JPB589957 JYW589835:JYX589957 KIS589835:KIT589957 KSO589835:KSP589957 LCK589835:LCL589957 LMG589835:LMH589957 LWC589835:LWD589957 MFY589835:MFZ589957 MPU589835:MPV589957 MZQ589835:MZR589957 NJM589835:NJN589957 NTI589835:NTJ589957 ODE589835:ODF589957 ONA589835:ONB589957 OWW589835:OWX589957 PGS589835:PGT589957 PQO589835:PQP589957 QAK589835:QAL589957 QKG589835:QKH589957 QUC589835:QUD589957 RDY589835:RDZ589957 RNU589835:RNV589957 RXQ589835:RXR589957 SHM589835:SHN589957 SRI589835:SRJ589957 TBE589835:TBF589957 TLA589835:TLB589957 TUW589835:TUX589957 UES589835:UET589957 UOO589835:UOP589957 UYK589835:UYL589957 VIG589835:VIH589957 VSC589835:VSD589957 WBY589835:WBZ589957 WLU589835:WLV589957 WVQ589835:WVR589957 I655371:J655493 JE655371:JF655493 TA655371:TB655493 ACW655371:ACX655493 AMS655371:AMT655493 AWO655371:AWP655493 BGK655371:BGL655493 BQG655371:BQH655493 CAC655371:CAD655493 CJY655371:CJZ655493 CTU655371:CTV655493 DDQ655371:DDR655493 DNM655371:DNN655493 DXI655371:DXJ655493 EHE655371:EHF655493 ERA655371:ERB655493 FAW655371:FAX655493 FKS655371:FKT655493 FUO655371:FUP655493 GEK655371:GEL655493 GOG655371:GOH655493 GYC655371:GYD655493 HHY655371:HHZ655493 HRU655371:HRV655493 IBQ655371:IBR655493 ILM655371:ILN655493 IVI655371:IVJ655493 JFE655371:JFF655493 JPA655371:JPB655493 JYW655371:JYX655493 KIS655371:KIT655493 KSO655371:KSP655493 LCK655371:LCL655493 LMG655371:LMH655493 LWC655371:LWD655493 MFY655371:MFZ655493 MPU655371:MPV655493 MZQ655371:MZR655493 NJM655371:NJN655493 NTI655371:NTJ655493 ODE655371:ODF655493 ONA655371:ONB655493 OWW655371:OWX655493 PGS655371:PGT655493 PQO655371:PQP655493 QAK655371:QAL655493 QKG655371:QKH655493 QUC655371:QUD655493 RDY655371:RDZ655493 RNU655371:RNV655493 RXQ655371:RXR655493 SHM655371:SHN655493 SRI655371:SRJ655493 TBE655371:TBF655493 TLA655371:TLB655493 TUW655371:TUX655493 UES655371:UET655493 UOO655371:UOP655493 UYK655371:UYL655493 VIG655371:VIH655493 VSC655371:VSD655493 WBY655371:WBZ655493 WLU655371:WLV655493 WVQ655371:WVR655493 I720907:J721029 JE720907:JF721029 TA720907:TB721029 ACW720907:ACX721029 AMS720907:AMT721029 AWO720907:AWP721029 BGK720907:BGL721029 BQG720907:BQH721029 CAC720907:CAD721029 CJY720907:CJZ721029 CTU720907:CTV721029 DDQ720907:DDR721029 DNM720907:DNN721029 DXI720907:DXJ721029 EHE720907:EHF721029 ERA720907:ERB721029 FAW720907:FAX721029 FKS720907:FKT721029 FUO720907:FUP721029 GEK720907:GEL721029 GOG720907:GOH721029 GYC720907:GYD721029 HHY720907:HHZ721029 HRU720907:HRV721029 IBQ720907:IBR721029 ILM720907:ILN721029 IVI720907:IVJ721029 JFE720907:JFF721029 JPA720907:JPB721029 JYW720907:JYX721029 KIS720907:KIT721029 KSO720907:KSP721029 LCK720907:LCL721029 LMG720907:LMH721029 LWC720907:LWD721029 MFY720907:MFZ721029 MPU720907:MPV721029 MZQ720907:MZR721029 NJM720907:NJN721029 NTI720907:NTJ721029 ODE720907:ODF721029 ONA720907:ONB721029 OWW720907:OWX721029 PGS720907:PGT721029 PQO720907:PQP721029 QAK720907:QAL721029 QKG720907:QKH721029 QUC720907:QUD721029 RDY720907:RDZ721029 RNU720907:RNV721029 RXQ720907:RXR721029 SHM720907:SHN721029 SRI720907:SRJ721029 TBE720907:TBF721029 TLA720907:TLB721029 TUW720907:TUX721029 UES720907:UET721029 UOO720907:UOP721029 UYK720907:UYL721029 VIG720907:VIH721029 VSC720907:VSD721029 WBY720907:WBZ721029 WLU720907:WLV721029 WVQ720907:WVR721029 I786443:J786565 JE786443:JF786565 TA786443:TB786565 ACW786443:ACX786565 AMS786443:AMT786565 AWO786443:AWP786565 BGK786443:BGL786565 BQG786443:BQH786565 CAC786443:CAD786565 CJY786443:CJZ786565 CTU786443:CTV786565 DDQ786443:DDR786565 DNM786443:DNN786565 DXI786443:DXJ786565 EHE786443:EHF786565 ERA786443:ERB786565 FAW786443:FAX786565 FKS786443:FKT786565 FUO786443:FUP786565 GEK786443:GEL786565 GOG786443:GOH786565 GYC786443:GYD786565 HHY786443:HHZ786565 HRU786443:HRV786565 IBQ786443:IBR786565 ILM786443:ILN786565 IVI786443:IVJ786565 JFE786443:JFF786565 JPA786443:JPB786565 JYW786443:JYX786565 KIS786443:KIT786565 KSO786443:KSP786565 LCK786443:LCL786565 LMG786443:LMH786565 LWC786443:LWD786565 MFY786443:MFZ786565 MPU786443:MPV786565 MZQ786443:MZR786565 NJM786443:NJN786565 NTI786443:NTJ786565 ODE786443:ODF786565 ONA786443:ONB786565 OWW786443:OWX786565 PGS786443:PGT786565 PQO786443:PQP786565 QAK786443:QAL786565 QKG786443:QKH786565 QUC786443:QUD786565 RDY786443:RDZ786565 RNU786443:RNV786565 RXQ786443:RXR786565 SHM786443:SHN786565 SRI786443:SRJ786565 TBE786443:TBF786565 TLA786443:TLB786565 TUW786443:TUX786565 UES786443:UET786565 UOO786443:UOP786565 UYK786443:UYL786565 VIG786443:VIH786565 VSC786443:VSD786565 WBY786443:WBZ786565 WLU786443:WLV786565 WVQ786443:WVR786565 I851979:J852101 JE851979:JF852101 TA851979:TB852101 ACW851979:ACX852101 AMS851979:AMT852101 AWO851979:AWP852101 BGK851979:BGL852101 BQG851979:BQH852101 CAC851979:CAD852101 CJY851979:CJZ852101 CTU851979:CTV852101 DDQ851979:DDR852101 DNM851979:DNN852101 DXI851979:DXJ852101 EHE851979:EHF852101 ERA851979:ERB852101 FAW851979:FAX852101 FKS851979:FKT852101 FUO851979:FUP852101 GEK851979:GEL852101 GOG851979:GOH852101 GYC851979:GYD852101 HHY851979:HHZ852101 HRU851979:HRV852101 IBQ851979:IBR852101 ILM851979:ILN852101 IVI851979:IVJ852101 JFE851979:JFF852101 JPA851979:JPB852101 JYW851979:JYX852101 KIS851979:KIT852101 KSO851979:KSP852101 LCK851979:LCL852101 LMG851979:LMH852101 LWC851979:LWD852101 MFY851979:MFZ852101 MPU851979:MPV852101 MZQ851979:MZR852101 NJM851979:NJN852101 NTI851979:NTJ852101 ODE851979:ODF852101 ONA851979:ONB852101 OWW851979:OWX852101 PGS851979:PGT852101 PQO851979:PQP852101 QAK851979:QAL852101 QKG851979:QKH852101 QUC851979:QUD852101 RDY851979:RDZ852101 RNU851979:RNV852101 RXQ851979:RXR852101 SHM851979:SHN852101 SRI851979:SRJ852101 TBE851979:TBF852101 TLA851979:TLB852101 TUW851979:TUX852101 UES851979:UET852101 UOO851979:UOP852101 UYK851979:UYL852101 VIG851979:VIH852101 VSC851979:VSD852101 WBY851979:WBZ852101 WLU851979:WLV852101 WVQ851979:WVR852101 I917515:J917637 JE917515:JF917637 TA917515:TB917637 ACW917515:ACX917637 AMS917515:AMT917637 AWO917515:AWP917637 BGK917515:BGL917637 BQG917515:BQH917637 CAC917515:CAD917637 CJY917515:CJZ917637 CTU917515:CTV917637 DDQ917515:DDR917637 DNM917515:DNN917637 DXI917515:DXJ917637 EHE917515:EHF917637 ERA917515:ERB917637 FAW917515:FAX917637 FKS917515:FKT917637 FUO917515:FUP917637 GEK917515:GEL917637 GOG917515:GOH917637 GYC917515:GYD917637 HHY917515:HHZ917637 HRU917515:HRV917637 IBQ917515:IBR917637 ILM917515:ILN917637 IVI917515:IVJ917637 JFE917515:JFF917637 JPA917515:JPB917637 JYW917515:JYX917637 KIS917515:KIT917637 KSO917515:KSP917637 LCK917515:LCL917637 LMG917515:LMH917637 LWC917515:LWD917637 MFY917515:MFZ917637 MPU917515:MPV917637 MZQ917515:MZR917637 NJM917515:NJN917637 NTI917515:NTJ917637 ODE917515:ODF917637 ONA917515:ONB917637 OWW917515:OWX917637 PGS917515:PGT917637 PQO917515:PQP917637 QAK917515:QAL917637 QKG917515:QKH917637 QUC917515:QUD917637 RDY917515:RDZ917637 RNU917515:RNV917637 RXQ917515:RXR917637 SHM917515:SHN917637 SRI917515:SRJ917637 TBE917515:TBF917637 TLA917515:TLB917637 TUW917515:TUX917637 UES917515:UET917637 UOO917515:UOP917637 UYK917515:UYL917637 VIG917515:VIH917637 VSC917515:VSD917637 WBY917515:WBZ917637 WLU917515:WLV917637 WVQ917515:WVR917637 I983051:J983173 JE983051:JF983173 TA983051:TB983173 ACW983051:ACX983173 AMS983051:AMT983173 AWO983051:AWP983173 BGK983051:BGL983173 BQG983051:BQH983173 CAC983051:CAD983173 CJY983051:CJZ983173 CTU983051:CTV983173 DDQ983051:DDR983173 DNM983051:DNN983173 DXI983051:DXJ983173 EHE983051:EHF983173 ERA983051:ERB983173 FAW983051:FAX983173 FKS983051:FKT983173 FUO983051:FUP983173 GEK983051:GEL983173 GOG983051:GOH983173 GYC983051:GYD983173 HHY983051:HHZ983173 HRU983051:HRV983173 IBQ983051:IBR983173 ILM983051:ILN983173 IVI983051:IVJ983173 JFE983051:JFF983173 JPA983051:JPB983173 JYW983051:JYX983173 KIS983051:KIT983173 KSO983051:KSP983173 LCK983051:LCL983173 LMG983051:LMH983173 LWC983051:LWD983173 MFY983051:MFZ983173 MPU983051:MPV983173 MZQ983051:MZR983173 NJM983051:NJN983173 NTI983051:NTJ983173 ODE983051:ODF983173 ONA983051:ONB983173 OWW983051:OWX983173 PGS983051:PGT983173 PQO983051:PQP983173 QAK983051:QAL983173 QKG983051:QKH983173 QUC983051:QUD983173 RDY983051:RDZ983173 RNU983051:RNV983173 RXQ983051:RXR983173 SHM983051:SHN983173 SRI983051:SRJ983173 TBE983051:TBF983173 TLA983051:TLB983173 TUW983051:TUX983173 UES983051:UET983173 UOO983051:UOP983173 UYK983051:UYL983173 VIG983051:VIH983173 VSC983051:VSD983173 WBY983051:WBZ983173 WLU983051:WLV983173 WVQ983051:WVR983173 F11:G133 JB11:JC133 SX11:SY133 ACT11:ACU133 AMP11:AMQ133 AWL11:AWM133 BGH11:BGI133 BQD11:BQE133 BZZ11:CAA133 CJV11:CJW133 CTR11:CTS133 DDN11:DDO133 DNJ11:DNK133 DXF11:DXG133 EHB11:EHC133 EQX11:EQY133 FAT11:FAU133 FKP11:FKQ133 FUL11:FUM133 GEH11:GEI133 GOD11:GOE133 GXZ11:GYA133 HHV11:HHW133 HRR11:HRS133 IBN11:IBO133 ILJ11:ILK133 IVF11:IVG133 JFB11:JFC133 JOX11:JOY133 JYT11:JYU133 KIP11:KIQ133 KSL11:KSM133 LCH11:LCI133 LMD11:LME133 LVZ11:LWA133 MFV11:MFW133 MPR11:MPS133 MZN11:MZO133 NJJ11:NJK133 NTF11:NTG133 ODB11:ODC133 OMX11:OMY133 OWT11:OWU133 PGP11:PGQ133 PQL11:PQM133 QAH11:QAI133 QKD11:QKE133 QTZ11:QUA133 RDV11:RDW133 RNR11:RNS133 RXN11:RXO133 SHJ11:SHK133 SRF11:SRG133 TBB11:TBC133 TKX11:TKY133 TUT11:TUU133 UEP11:UEQ133 UOL11:UOM133 UYH11:UYI133 VID11:VIE133 VRZ11:VSA133 WBV11:WBW133 WLR11:WLS133 WVN11:WVO133 F65547:G65669 JB65547:JC65669 SX65547:SY65669 ACT65547:ACU65669 AMP65547:AMQ65669 AWL65547:AWM65669 BGH65547:BGI65669 BQD65547:BQE65669 BZZ65547:CAA65669 CJV65547:CJW65669 CTR65547:CTS65669 DDN65547:DDO65669 DNJ65547:DNK65669 DXF65547:DXG65669 EHB65547:EHC65669 EQX65547:EQY65669 FAT65547:FAU65669 FKP65547:FKQ65669 FUL65547:FUM65669 GEH65547:GEI65669 GOD65547:GOE65669 GXZ65547:GYA65669 HHV65547:HHW65669 HRR65547:HRS65669 IBN65547:IBO65669 ILJ65547:ILK65669 IVF65547:IVG65669 JFB65547:JFC65669 JOX65547:JOY65669 JYT65547:JYU65669 KIP65547:KIQ65669 KSL65547:KSM65669 LCH65547:LCI65669 LMD65547:LME65669 LVZ65547:LWA65669 MFV65547:MFW65669 MPR65547:MPS65669 MZN65547:MZO65669 NJJ65547:NJK65669 NTF65547:NTG65669 ODB65547:ODC65669 OMX65547:OMY65669 OWT65547:OWU65669 PGP65547:PGQ65669 PQL65547:PQM65669 QAH65547:QAI65669 QKD65547:QKE65669 QTZ65547:QUA65669 RDV65547:RDW65669 RNR65547:RNS65669 RXN65547:RXO65669 SHJ65547:SHK65669 SRF65547:SRG65669 TBB65547:TBC65669 TKX65547:TKY65669 TUT65547:TUU65669 UEP65547:UEQ65669 UOL65547:UOM65669 UYH65547:UYI65669 VID65547:VIE65669 VRZ65547:VSA65669 WBV65547:WBW65669 WLR65547:WLS65669 WVN65547:WVO65669 F131083:G131205 JB131083:JC131205 SX131083:SY131205 ACT131083:ACU131205 AMP131083:AMQ131205 AWL131083:AWM131205 BGH131083:BGI131205 BQD131083:BQE131205 BZZ131083:CAA131205 CJV131083:CJW131205 CTR131083:CTS131205 DDN131083:DDO131205 DNJ131083:DNK131205 DXF131083:DXG131205 EHB131083:EHC131205 EQX131083:EQY131205 FAT131083:FAU131205 FKP131083:FKQ131205 FUL131083:FUM131205 GEH131083:GEI131205 GOD131083:GOE131205 GXZ131083:GYA131205 HHV131083:HHW131205 HRR131083:HRS131205 IBN131083:IBO131205 ILJ131083:ILK131205 IVF131083:IVG131205 JFB131083:JFC131205 JOX131083:JOY131205 JYT131083:JYU131205 KIP131083:KIQ131205 KSL131083:KSM131205 LCH131083:LCI131205 LMD131083:LME131205 LVZ131083:LWA131205 MFV131083:MFW131205 MPR131083:MPS131205 MZN131083:MZO131205 NJJ131083:NJK131205 NTF131083:NTG131205 ODB131083:ODC131205 OMX131083:OMY131205 OWT131083:OWU131205 PGP131083:PGQ131205 PQL131083:PQM131205 QAH131083:QAI131205 QKD131083:QKE131205 QTZ131083:QUA131205 RDV131083:RDW131205 RNR131083:RNS131205 RXN131083:RXO131205 SHJ131083:SHK131205 SRF131083:SRG131205 TBB131083:TBC131205 TKX131083:TKY131205 TUT131083:TUU131205 UEP131083:UEQ131205 UOL131083:UOM131205 UYH131083:UYI131205 VID131083:VIE131205 VRZ131083:VSA131205 WBV131083:WBW131205 WLR131083:WLS131205 WVN131083:WVO131205 F196619:G196741 JB196619:JC196741 SX196619:SY196741 ACT196619:ACU196741 AMP196619:AMQ196741 AWL196619:AWM196741 BGH196619:BGI196741 BQD196619:BQE196741 BZZ196619:CAA196741 CJV196619:CJW196741 CTR196619:CTS196741 DDN196619:DDO196741 DNJ196619:DNK196741 DXF196619:DXG196741 EHB196619:EHC196741 EQX196619:EQY196741 FAT196619:FAU196741 FKP196619:FKQ196741 FUL196619:FUM196741 GEH196619:GEI196741 GOD196619:GOE196741 GXZ196619:GYA196741 HHV196619:HHW196741 HRR196619:HRS196741 IBN196619:IBO196741 ILJ196619:ILK196741 IVF196619:IVG196741 JFB196619:JFC196741 JOX196619:JOY196741 JYT196619:JYU196741 KIP196619:KIQ196741 KSL196619:KSM196741 LCH196619:LCI196741 LMD196619:LME196741 LVZ196619:LWA196741 MFV196619:MFW196741 MPR196619:MPS196741 MZN196619:MZO196741 NJJ196619:NJK196741 NTF196619:NTG196741 ODB196619:ODC196741 OMX196619:OMY196741 OWT196619:OWU196741 PGP196619:PGQ196741 PQL196619:PQM196741 QAH196619:QAI196741 QKD196619:QKE196741 QTZ196619:QUA196741 RDV196619:RDW196741 RNR196619:RNS196741 RXN196619:RXO196741 SHJ196619:SHK196741 SRF196619:SRG196741 TBB196619:TBC196741 TKX196619:TKY196741 TUT196619:TUU196741 UEP196619:UEQ196741 UOL196619:UOM196741 UYH196619:UYI196741 VID196619:VIE196741 VRZ196619:VSA196741 WBV196619:WBW196741 WLR196619:WLS196741 WVN196619:WVO196741 F262155:G262277 JB262155:JC262277 SX262155:SY262277 ACT262155:ACU262277 AMP262155:AMQ262277 AWL262155:AWM262277 BGH262155:BGI262277 BQD262155:BQE262277 BZZ262155:CAA262277 CJV262155:CJW262277 CTR262155:CTS262277 DDN262155:DDO262277 DNJ262155:DNK262277 DXF262155:DXG262277 EHB262155:EHC262277 EQX262155:EQY262277 FAT262155:FAU262277 FKP262155:FKQ262277 FUL262155:FUM262277 GEH262155:GEI262277 GOD262155:GOE262277 GXZ262155:GYA262277 HHV262155:HHW262277 HRR262155:HRS262277 IBN262155:IBO262277 ILJ262155:ILK262277 IVF262155:IVG262277 JFB262155:JFC262277 JOX262155:JOY262277 JYT262155:JYU262277 KIP262155:KIQ262277 KSL262155:KSM262277 LCH262155:LCI262277 LMD262155:LME262277 LVZ262155:LWA262277 MFV262155:MFW262277 MPR262155:MPS262277 MZN262155:MZO262277 NJJ262155:NJK262277 NTF262155:NTG262277 ODB262155:ODC262277 OMX262155:OMY262277 OWT262155:OWU262277 PGP262155:PGQ262277 PQL262155:PQM262277 QAH262155:QAI262277 QKD262155:QKE262277 QTZ262155:QUA262277 RDV262155:RDW262277 RNR262155:RNS262277 RXN262155:RXO262277 SHJ262155:SHK262277 SRF262155:SRG262277 TBB262155:TBC262277 TKX262155:TKY262277 TUT262155:TUU262277 UEP262155:UEQ262277 UOL262155:UOM262277 UYH262155:UYI262277 VID262155:VIE262277 VRZ262155:VSA262277 WBV262155:WBW262277 WLR262155:WLS262277 WVN262155:WVO262277 F327691:G327813 JB327691:JC327813 SX327691:SY327813 ACT327691:ACU327813 AMP327691:AMQ327813 AWL327691:AWM327813 BGH327691:BGI327813 BQD327691:BQE327813 BZZ327691:CAA327813 CJV327691:CJW327813 CTR327691:CTS327813 DDN327691:DDO327813 DNJ327691:DNK327813 DXF327691:DXG327813 EHB327691:EHC327813 EQX327691:EQY327813 FAT327691:FAU327813 FKP327691:FKQ327813 FUL327691:FUM327813 GEH327691:GEI327813 GOD327691:GOE327813 GXZ327691:GYA327813 HHV327691:HHW327813 HRR327691:HRS327813 IBN327691:IBO327813 ILJ327691:ILK327813 IVF327691:IVG327813 JFB327691:JFC327813 JOX327691:JOY327813 JYT327691:JYU327813 KIP327691:KIQ327813 KSL327691:KSM327813 LCH327691:LCI327813 LMD327691:LME327813 LVZ327691:LWA327813 MFV327691:MFW327813 MPR327691:MPS327813 MZN327691:MZO327813 NJJ327691:NJK327813 NTF327691:NTG327813 ODB327691:ODC327813 OMX327691:OMY327813 OWT327691:OWU327813 PGP327691:PGQ327813 PQL327691:PQM327813 QAH327691:QAI327813 QKD327691:QKE327813 QTZ327691:QUA327813 RDV327691:RDW327813 RNR327691:RNS327813 RXN327691:RXO327813 SHJ327691:SHK327813 SRF327691:SRG327813 TBB327691:TBC327813 TKX327691:TKY327813 TUT327691:TUU327813 UEP327691:UEQ327813 UOL327691:UOM327813 UYH327691:UYI327813 VID327691:VIE327813 VRZ327691:VSA327813 WBV327691:WBW327813 WLR327691:WLS327813 WVN327691:WVO327813 F393227:G393349 JB393227:JC393349 SX393227:SY393349 ACT393227:ACU393349 AMP393227:AMQ393349 AWL393227:AWM393349 BGH393227:BGI393349 BQD393227:BQE393349 BZZ393227:CAA393349 CJV393227:CJW393349 CTR393227:CTS393349 DDN393227:DDO393349 DNJ393227:DNK393349 DXF393227:DXG393349 EHB393227:EHC393349 EQX393227:EQY393349 FAT393227:FAU393349 FKP393227:FKQ393349 FUL393227:FUM393349 GEH393227:GEI393349 GOD393227:GOE393349 GXZ393227:GYA393349 HHV393227:HHW393349 HRR393227:HRS393349 IBN393227:IBO393349 ILJ393227:ILK393349 IVF393227:IVG393349 JFB393227:JFC393349 JOX393227:JOY393349 JYT393227:JYU393349 KIP393227:KIQ393349 KSL393227:KSM393349 LCH393227:LCI393349 LMD393227:LME393349 LVZ393227:LWA393349 MFV393227:MFW393349 MPR393227:MPS393349 MZN393227:MZO393349 NJJ393227:NJK393349 NTF393227:NTG393349 ODB393227:ODC393349 OMX393227:OMY393349 OWT393227:OWU393349 PGP393227:PGQ393349 PQL393227:PQM393349 QAH393227:QAI393349 QKD393227:QKE393349 QTZ393227:QUA393349 RDV393227:RDW393349 RNR393227:RNS393349 RXN393227:RXO393349 SHJ393227:SHK393349 SRF393227:SRG393349 TBB393227:TBC393349 TKX393227:TKY393349 TUT393227:TUU393349 UEP393227:UEQ393349 UOL393227:UOM393349 UYH393227:UYI393349 VID393227:VIE393349 VRZ393227:VSA393349 WBV393227:WBW393349 WLR393227:WLS393349 WVN393227:WVO393349 F458763:G458885 JB458763:JC458885 SX458763:SY458885 ACT458763:ACU458885 AMP458763:AMQ458885 AWL458763:AWM458885 BGH458763:BGI458885 BQD458763:BQE458885 BZZ458763:CAA458885 CJV458763:CJW458885 CTR458763:CTS458885 DDN458763:DDO458885 DNJ458763:DNK458885 DXF458763:DXG458885 EHB458763:EHC458885 EQX458763:EQY458885 FAT458763:FAU458885 FKP458763:FKQ458885 FUL458763:FUM458885 GEH458763:GEI458885 GOD458763:GOE458885 GXZ458763:GYA458885 HHV458763:HHW458885 HRR458763:HRS458885 IBN458763:IBO458885 ILJ458763:ILK458885 IVF458763:IVG458885 JFB458763:JFC458885 JOX458763:JOY458885 JYT458763:JYU458885 KIP458763:KIQ458885 KSL458763:KSM458885 LCH458763:LCI458885 LMD458763:LME458885 LVZ458763:LWA458885 MFV458763:MFW458885 MPR458763:MPS458885 MZN458763:MZO458885 NJJ458763:NJK458885 NTF458763:NTG458885 ODB458763:ODC458885 OMX458763:OMY458885 OWT458763:OWU458885 PGP458763:PGQ458885 PQL458763:PQM458885 QAH458763:QAI458885 QKD458763:QKE458885 QTZ458763:QUA458885 RDV458763:RDW458885 RNR458763:RNS458885 RXN458763:RXO458885 SHJ458763:SHK458885 SRF458763:SRG458885 TBB458763:TBC458885 TKX458763:TKY458885 TUT458763:TUU458885 UEP458763:UEQ458885 UOL458763:UOM458885 UYH458763:UYI458885 VID458763:VIE458885 VRZ458763:VSA458885 WBV458763:WBW458885 WLR458763:WLS458885 WVN458763:WVO458885 F524299:G524421 JB524299:JC524421 SX524299:SY524421 ACT524299:ACU524421 AMP524299:AMQ524421 AWL524299:AWM524421 BGH524299:BGI524421 BQD524299:BQE524421 BZZ524299:CAA524421 CJV524299:CJW524421 CTR524299:CTS524421 DDN524299:DDO524421 DNJ524299:DNK524421 DXF524299:DXG524421 EHB524299:EHC524421 EQX524299:EQY524421 FAT524299:FAU524421 FKP524299:FKQ524421 FUL524299:FUM524421 GEH524299:GEI524421 GOD524299:GOE524421 GXZ524299:GYA524421 HHV524299:HHW524421 HRR524299:HRS524421 IBN524299:IBO524421 ILJ524299:ILK524421 IVF524299:IVG524421 JFB524299:JFC524421 JOX524299:JOY524421 JYT524299:JYU524421 KIP524299:KIQ524421 KSL524299:KSM524421 LCH524299:LCI524421 LMD524299:LME524421 LVZ524299:LWA524421 MFV524299:MFW524421 MPR524299:MPS524421 MZN524299:MZO524421 NJJ524299:NJK524421 NTF524299:NTG524421 ODB524299:ODC524421 OMX524299:OMY524421 OWT524299:OWU524421 PGP524299:PGQ524421 PQL524299:PQM524421 QAH524299:QAI524421 QKD524299:QKE524421 QTZ524299:QUA524421 RDV524299:RDW524421 RNR524299:RNS524421 RXN524299:RXO524421 SHJ524299:SHK524421 SRF524299:SRG524421 TBB524299:TBC524421 TKX524299:TKY524421 TUT524299:TUU524421 UEP524299:UEQ524421 UOL524299:UOM524421 UYH524299:UYI524421 VID524299:VIE524421 VRZ524299:VSA524421 WBV524299:WBW524421 WLR524299:WLS524421 WVN524299:WVO524421 F589835:G589957 JB589835:JC589957 SX589835:SY589957 ACT589835:ACU589957 AMP589835:AMQ589957 AWL589835:AWM589957 BGH589835:BGI589957 BQD589835:BQE589957 BZZ589835:CAA589957 CJV589835:CJW589957 CTR589835:CTS589957 DDN589835:DDO589957 DNJ589835:DNK589957 DXF589835:DXG589957 EHB589835:EHC589957 EQX589835:EQY589957 FAT589835:FAU589957 FKP589835:FKQ589957 FUL589835:FUM589957 GEH589835:GEI589957 GOD589835:GOE589957 GXZ589835:GYA589957 HHV589835:HHW589957 HRR589835:HRS589957 IBN589835:IBO589957 ILJ589835:ILK589957 IVF589835:IVG589957 JFB589835:JFC589957 JOX589835:JOY589957 JYT589835:JYU589957 KIP589835:KIQ589957 KSL589835:KSM589957 LCH589835:LCI589957 LMD589835:LME589957 LVZ589835:LWA589957 MFV589835:MFW589957 MPR589835:MPS589957 MZN589835:MZO589957 NJJ589835:NJK589957 NTF589835:NTG589957 ODB589835:ODC589957 OMX589835:OMY589957 OWT589835:OWU589957 PGP589835:PGQ589957 PQL589835:PQM589957 QAH589835:QAI589957 QKD589835:QKE589957 QTZ589835:QUA589957 RDV589835:RDW589957 RNR589835:RNS589957 RXN589835:RXO589957 SHJ589835:SHK589957 SRF589835:SRG589957 TBB589835:TBC589957 TKX589835:TKY589957 TUT589835:TUU589957 UEP589835:UEQ589957 UOL589835:UOM589957 UYH589835:UYI589957 VID589835:VIE589957 VRZ589835:VSA589957 WBV589835:WBW589957 WLR589835:WLS589957 WVN589835:WVO589957 F655371:G655493 JB655371:JC655493 SX655371:SY655493 ACT655371:ACU655493 AMP655371:AMQ655493 AWL655371:AWM655493 BGH655371:BGI655493 BQD655371:BQE655493 BZZ655371:CAA655493 CJV655371:CJW655493 CTR655371:CTS655493 DDN655371:DDO655493 DNJ655371:DNK655493 DXF655371:DXG655493 EHB655371:EHC655493 EQX655371:EQY655493 FAT655371:FAU655493 FKP655371:FKQ655493 FUL655371:FUM655493 GEH655371:GEI655493 GOD655371:GOE655493 GXZ655371:GYA655493 HHV655371:HHW655493 HRR655371:HRS655493 IBN655371:IBO655493 ILJ655371:ILK655493 IVF655371:IVG655493 JFB655371:JFC655493 JOX655371:JOY655493 JYT655371:JYU655493 KIP655371:KIQ655493 KSL655371:KSM655493 LCH655371:LCI655493 LMD655371:LME655493 LVZ655371:LWA655493 MFV655371:MFW655493 MPR655371:MPS655493 MZN655371:MZO655493 NJJ655371:NJK655493 NTF655371:NTG655493 ODB655371:ODC655493 OMX655371:OMY655493 OWT655371:OWU655493 PGP655371:PGQ655493 PQL655371:PQM655493 QAH655371:QAI655493 QKD655371:QKE655493 QTZ655371:QUA655493 RDV655371:RDW655493 RNR655371:RNS655493 RXN655371:RXO655493 SHJ655371:SHK655493 SRF655371:SRG655493 TBB655371:TBC655493 TKX655371:TKY655493 TUT655371:TUU655493 UEP655371:UEQ655493 UOL655371:UOM655493 UYH655371:UYI655493 VID655371:VIE655493 VRZ655371:VSA655493 WBV655371:WBW655493 WLR655371:WLS655493 WVN655371:WVO655493 F720907:G721029 JB720907:JC721029 SX720907:SY721029 ACT720907:ACU721029 AMP720907:AMQ721029 AWL720907:AWM721029 BGH720907:BGI721029 BQD720907:BQE721029 BZZ720907:CAA721029 CJV720907:CJW721029 CTR720907:CTS721029 DDN720907:DDO721029 DNJ720907:DNK721029 DXF720907:DXG721029 EHB720907:EHC721029 EQX720907:EQY721029 FAT720907:FAU721029 FKP720907:FKQ721029 FUL720907:FUM721029 GEH720907:GEI721029 GOD720907:GOE721029 GXZ720907:GYA721029 HHV720907:HHW721029 HRR720907:HRS721029 IBN720907:IBO721029 ILJ720907:ILK721029 IVF720907:IVG721029 JFB720907:JFC721029 JOX720907:JOY721029 JYT720907:JYU721029 KIP720907:KIQ721029 KSL720907:KSM721029 LCH720907:LCI721029 LMD720907:LME721029 LVZ720907:LWA721029 MFV720907:MFW721029 MPR720907:MPS721029 MZN720907:MZO721029 NJJ720907:NJK721029 NTF720907:NTG721029 ODB720907:ODC721029 OMX720907:OMY721029 OWT720907:OWU721029 PGP720907:PGQ721029 PQL720907:PQM721029 QAH720907:QAI721029 QKD720907:QKE721029 QTZ720907:QUA721029 RDV720907:RDW721029 RNR720907:RNS721029 RXN720907:RXO721029 SHJ720907:SHK721029 SRF720907:SRG721029 TBB720907:TBC721029 TKX720907:TKY721029 TUT720907:TUU721029 UEP720907:UEQ721029 UOL720907:UOM721029 UYH720907:UYI721029 VID720907:VIE721029 VRZ720907:VSA721029 WBV720907:WBW721029 WLR720907:WLS721029 WVN720907:WVO721029 F786443:G786565 JB786443:JC786565 SX786443:SY786565 ACT786443:ACU786565 AMP786443:AMQ786565 AWL786443:AWM786565 BGH786443:BGI786565 BQD786443:BQE786565 BZZ786443:CAA786565 CJV786443:CJW786565 CTR786443:CTS786565 DDN786443:DDO786565 DNJ786443:DNK786565 DXF786443:DXG786565 EHB786443:EHC786565 EQX786443:EQY786565 FAT786443:FAU786565 FKP786443:FKQ786565 FUL786443:FUM786565 GEH786443:GEI786565 GOD786443:GOE786565 GXZ786443:GYA786565 HHV786443:HHW786565 HRR786443:HRS786565 IBN786443:IBO786565 ILJ786443:ILK786565 IVF786443:IVG786565 JFB786443:JFC786565 JOX786443:JOY786565 JYT786443:JYU786565 KIP786443:KIQ786565 KSL786443:KSM786565 LCH786443:LCI786565 LMD786443:LME786565 LVZ786443:LWA786565 MFV786443:MFW786565 MPR786443:MPS786565 MZN786443:MZO786565 NJJ786443:NJK786565 NTF786443:NTG786565 ODB786443:ODC786565 OMX786443:OMY786565 OWT786443:OWU786565 PGP786443:PGQ786565 PQL786443:PQM786565 QAH786443:QAI786565 QKD786443:QKE786565 QTZ786443:QUA786565 RDV786443:RDW786565 RNR786443:RNS786565 RXN786443:RXO786565 SHJ786443:SHK786565 SRF786443:SRG786565 TBB786443:TBC786565 TKX786443:TKY786565 TUT786443:TUU786565 UEP786443:UEQ786565 UOL786443:UOM786565 UYH786443:UYI786565 VID786443:VIE786565 VRZ786443:VSA786565 WBV786443:WBW786565 WLR786443:WLS786565 WVN786443:WVO786565 F851979:G852101 JB851979:JC852101 SX851979:SY852101 ACT851979:ACU852101 AMP851979:AMQ852101 AWL851979:AWM852101 BGH851979:BGI852101 BQD851979:BQE852101 BZZ851979:CAA852101 CJV851979:CJW852101 CTR851979:CTS852101 DDN851979:DDO852101 DNJ851979:DNK852101 DXF851979:DXG852101 EHB851979:EHC852101 EQX851979:EQY852101 FAT851979:FAU852101 FKP851979:FKQ852101 FUL851979:FUM852101 GEH851979:GEI852101 GOD851979:GOE852101 GXZ851979:GYA852101 HHV851979:HHW852101 HRR851979:HRS852101 IBN851979:IBO852101 ILJ851979:ILK852101 IVF851979:IVG852101 JFB851979:JFC852101 JOX851979:JOY852101 JYT851979:JYU852101 KIP851979:KIQ852101 KSL851979:KSM852101 LCH851979:LCI852101 LMD851979:LME852101 LVZ851979:LWA852101 MFV851979:MFW852101 MPR851979:MPS852101 MZN851979:MZO852101 NJJ851979:NJK852101 NTF851979:NTG852101 ODB851979:ODC852101 OMX851979:OMY852101 OWT851979:OWU852101 PGP851979:PGQ852101 PQL851979:PQM852101 QAH851979:QAI852101 QKD851979:QKE852101 QTZ851979:QUA852101 RDV851979:RDW852101 RNR851979:RNS852101 RXN851979:RXO852101 SHJ851979:SHK852101 SRF851979:SRG852101 TBB851979:TBC852101 TKX851979:TKY852101 TUT851979:TUU852101 UEP851979:UEQ852101 UOL851979:UOM852101 UYH851979:UYI852101 VID851979:VIE852101 VRZ851979:VSA852101 WBV851979:WBW852101 WLR851979:WLS852101 WVN851979:WVO852101 F917515:G917637 JB917515:JC917637 SX917515:SY917637 ACT917515:ACU917637 AMP917515:AMQ917637 AWL917515:AWM917637 BGH917515:BGI917637 BQD917515:BQE917637 BZZ917515:CAA917637 CJV917515:CJW917637 CTR917515:CTS917637 DDN917515:DDO917637 DNJ917515:DNK917637 DXF917515:DXG917637 EHB917515:EHC917637 EQX917515:EQY917637 FAT917515:FAU917637 FKP917515:FKQ917637 FUL917515:FUM917637 GEH917515:GEI917637 GOD917515:GOE917637 GXZ917515:GYA917637 HHV917515:HHW917637 HRR917515:HRS917637 IBN917515:IBO917637 ILJ917515:ILK917637 IVF917515:IVG917637 JFB917515:JFC917637 JOX917515:JOY917637 JYT917515:JYU917637 KIP917515:KIQ917637 KSL917515:KSM917637 LCH917515:LCI917637 LMD917515:LME917637 LVZ917515:LWA917637 MFV917515:MFW917637 MPR917515:MPS917637 MZN917515:MZO917637 NJJ917515:NJK917637 NTF917515:NTG917637 ODB917515:ODC917637 OMX917515:OMY917637 OWT917515:OWU917637 PGP917515:PGQ917637 PQL917515:PQM917637 QAH917515:QAI917637 QKD917515:QKE917637 QTZ917515:QUA917637 RDV917515:RDW917637 RNR917515:RNS917637 RXN917515:RXO917637 SHJ917515:SHK917637 SRF917515:SRG917637 TBB917515:TBC917637 TKX917515:TKY917637 TUT917515:TUU917637 UEP917515:UEQ917637 UOL917515:UOM917637 UYH917515:UYI917637 VID917515:VIE917637 VRZ917515:VSA917637 WBV917515:WBW917637 WLR917515:WLS917637 WVN917515:WVO917637 F983051:G983173 JB983051:JC983173 SX983051:SY983173 ACT983051:ACU983173 AMP983051:AMQ983173 AWL983051:AWM983173 BGH983051:BGI983173 BQD983051:BQE983173 BZZ983051:CAA983173 CJV983051:CJW983173 CTR983051:CTS983173 DDN983051:DDO983173 DNJ983051:DNK983173 DXF983051:DXG983173 EHB983051:EHC983173 EQX983051:EQY983173 FAT983051:FAU983173 FKP983051:FKQ983173 FUL983051:FUM983173 GEH983051:GEI983173 GOD983051:GOE983173 GXZ983051:GYA983173 HHV983051:HHW983173 HRR983051:HRS983173 IBN983051:IBO983173 ILJ983051:ILK983173 IVF983051:IVG983173 JFB983051:JFC983173 JOX983051:JOY983173 JYT983051:JYU983173 KIP983051:KIQ983173 KSL983051:KSM983173 LCH983051:LCI983173 LMD983051:LME983173 LVZ983051:LWA983173 MFV983051:MFW983173 MPR983051:MPS983173 MZN983051:MZO983173 NJJ983051:NJK983173 NTF983051:NTG983173 ODB983051:ODC983173 OMX983051:OMY983173 OWT983051:OWU983173 PGP983051:PGQ983173 PQL983051:PQM983173 QAH983051:QAI983173 QKD983051:QKE983173 QTZ983051:QUA983173 RDV983051:RDW983173 RNR983051:RNS983173 RXN983051:RXO983173 SHJ983051:SHK983173 SRF983051:SRG983173 TBB983051:TBC983173 TKX983051:TKY983173 TUT983051:TUU983173 UEP983051:UEQ983173 UOL983051:UOM983173 UYH983051:UYI983173 VID983051:VIE983173 VRZ983051:VSA983173 WBV983051:WBW983173 WLR983051:WLS983173 WVN983051:WVO983173 P11:Q133 JL11:JM133 TH11:TI133 ADD11:ADE133 AMZ11:ANA133 AWV11:AWW133 BGR11:BGS133 BQN11:BQO133 CAJ11:CAK133 CKF11:CKG133 CUB11:CUC133 DDX11:DDY133 DNT11:DNU133 DXP11:DXQ133 EHL11:EHM133 ERH11:ERI133 FBD11:FBE133 FKZ11:FLA133 FUV11:FUW133 GER11:GES133 GON11:GOO133 GYJ11:GYK133 HIF11:HIG133 HSB11:HSC133 IBX11:IBY133 ILT11:ILU133 IVP11:IVQ133 JFL11:JFM133 JPH11:JPI133 JZD11:JZE133 KIZ11:KJA133 KSV11:KSW133 LCR11:LCS133 LMN11:LMO133 LWJ11:LWK133 MGF11:MGG133 MQB11:MQC133 MZX11:MZY133 NJT11:NJU133 NTP11:NTQ133 ODL11:ODM133 ONH11:ONI133 OXD11:OXE133 PGZ11:PHA133 PQV11:PQW133 QAR11:QAS133 QKN11:QKO133 QUJ11:QUK133 REF11:REG133 ROB11:ROC133 RXX11:RXY133 SHT11:SHU133 SRP11:SRQ133 TBL11:TBM133 TLH11:TLI133 TVD11:TVE133 UEZ11:UFA133 UOV11:UOW133 UYR11:UYS133 VIN11:VIO133 VSJ11:VSK133 WCF11:WCG133 WMB11:WMC133 WVX11:WVY133 P65547:Q65669 JL65547:JM65669 TH65547:TI65669 ADD65547:ADE65669 AMZ65547:ANA65669 AWV65547:AWW65669 BGR65547:BGS65669 BQN65547:BQO65669 CAJ65547:CAK65669 CKF65547:CKG65669 CUB65547:CUC65669 DDX65547:DDY65669 DNT65547:DNU65669 DXP65547:DXQ65669 EHL65547:EHM65669 ERH65547:ERI65669 FBD65547:FBE65669 FKZ65547:FLA65669 FUV65547:FUW65669 GER65547:GES65669 GON65547:GOO65669 GYJ65547:GYK65669 HIF65547:HIG65669 HSB65547:HSC65669 IBX65547:IBY65669 ILT65547:ILU65669 IVP65547:IVQ65669 JFL65547:JFM65669 JPH65547:JPI65669 JZD65547:JZE65669 KIZ65547:KJA65669 KSV65547:KSW65669 LCR65547:LCS65669 LMN65547:LMO65669 LWJ65547:LWK65669 MGF65547:MGG65669 MQB65547:MQC65669 MZX65547:MZY65669 NJT65547:NJU65669 NTP65547:NTQ65669 ODL65547:ODM65669 ONH65547:ONI65669 OXD65547:OXE65669 PGZ65547:PHA65669 PQV65547:PQW65669 QAR65547:QAS65669 QKN65547:QKO65669 QUJ65547:QUK65669 REF65547:REG65669 ROB65547:ROC65669 RXX65547:RXY65669 SHT65547:SHU65669 SRP65547:SRQ65669 TBL65547:TBM65669 TLH65547:TLI65669 TVD65547:TVE65669 UEZ65547:UFA65669 UOV65547:UOW65669 UYR65547:UYS65669 VIN65547:VIO65669 VSJ65547:VSK65669 WCF65547:WCG65669 WMB65547:WMC65669 WVX65547:WVY65669 P131083:Q131205 JL131083:JM131205 TH131083:TI131205 ADD131083:ADE131205 AMZ131083:ANA131205 AWV131083:AWW131205 BGR131083:BGS131205 BQN131083:BQO131205 CAJ131083:CAK131205 CKF131083:CKG131205 CUB131083:CUC131205 DDX131083:DDY131205 DNT131083:DNU131205 DXP131083:DXQ131205 EHL131083:EHM131205 ERH131083:ERI131205 FBD131083:FBE131205 FKZ131083:FLA131205 FUV131083:FUW131205 GER131083:GES131205 GON131083:GOO131205 GYJ131083:GYK131205 HIF131083:HIG131205 HSB131083:HSC131205 IBX131083:IBY131205 ILT131083:ILU131205 IVP131083:IVQ131205 JFL131083:JFM131205 JPH131083:JPI131205 JZD131083:JZE131205 KIZ131083:KJA131205 KSV131083:KSW131205 LCR131083:LCS131205 LMN131083:LMO131205 LWJ131083:LWK131205 MGF131083:MGG131205 MQB131083:MQC131205 MZX131083:MZY131205 NJT131083:NJU131205 NTP131083:NTQ131205 ODL131083:ODM131205 ONH131083:ONI131205 OXD131083:OXE131205 PGZ131083:PHA131205 PQV131083:PQW131205 QAR131083:QAS131205 QKN131083:QKO131205 QUJ131083:QUK131205 REF131083:REG131205 ROB131083:ROC131205 RXX131083:RXY131205 SHT131083:SHU131205 SRP131083:SRQ131205 TBL131083:TBM131205 TLH131083:TLI131205 TVD131083:TVE131205 UEZ131083:UFA131205 UOV131083:UOW131205 UYR131083:UYS131205 VIN131083:VIO131205 VSJ131083:VSK131205 WCF131083:WCG131205 WMB131083:WMC131205 WVX131083:WVY131205 P196619:Q196741 JL196619:JM196741 TH196619:TI196741 ADD196619:ADE196741 AMZ196619:ANA196741 AWV196619:AWW196741 BGR196619:BGS196741 BQN196619:BQO196741 CAJ196619:CAK196741 CKF196619:CKG196741 CUB196619:CUC196741 DDX196619:DDY196741 DNT196619:DNU196741 DXP196619:DXQ196741 EHL196619:EHM196741 ERH196619:ERI196741 FBD196619:FBE196741 FKZ196619:FLA196741 FUV196619:FUW196741 GER196619:GES196741 GON196619:GOO196741 GYJ196619:GYK196741 HIF196619:HIG196741 HSB196619:HSC196741 IBX196619:IBY196741 ILT196619:ILU196741 IVP196619:IVQ196741 JFL196619:JFM196741 JPH196619:JPI196741 JZD196619:JZE196741 KIZ196619:KJA196741 KSV196619:KSW196741 LCR196619:LCS196741 LMN196619:LMO196741 LWJ196619:LWK196741 MGF196619:MGG196741 MQB196619:MQC196741 MZX196619:MZY196741 NJT196619:NJU196741 NTP196619:NTQ196741 ODL196619:ODM196741 ONH196619:ONI196741 OXD196619:OXE196741 PGZ196619:PHA196741 PQV196619:PQW196741 QAR196619:QAS196741 QKN196619:QKO196741 QUJ196619:QUK196741 REF196619:REG196741 ROB196619:ROC196741 RXX196619:RXY196741 SHT196619:SHU196741 SRP196619:SRQ196741 TBL196619:TBM196741 TLH196619:TLI196741 TVD196619:TVE196741 UEZ196619:UFA196741 UOV196619:UOW196741 UYR196619:UYS196741 VIN196619:VIO196741 VSJ196619:VSK196741 WCF196619:WCG196741 WMB196619:WMC196741 WVX196619:WVY196741 P262155:Q262277 JL262155:JM262277 TH262155:TI262277 ADD262155:ADE262277 AMZ262155:ANA262277 AWV262155:AWW262277 BGR262155:BGS262277 BQN262155:BQO262277 CAJ262155:CAK262277 CKF262155:CKG262277 CUB262155:CUC262277 DDX262155:DDY262277 DNT262155:DNU262277 DXP262155:DXQ262277 EHL262155:EHM262277 ERH262155:ERI262277 FBD262155:FBE262277 FKZ262155:FLA262277 FUV262155:FUW262277 GER262155:GES262277 GON262155:GOO262277 GYJ262155:GYK262277 HIF262155:HIG262277 HSB262155:HSC262277 IBX262155:IBY262277 ILT262155:ILU262277 IVP262155:IVQ262277 JFL262155:JFM262277 JPH262155:JPI262277 JZD262155:JZE262277 KIZ262155:KJA262277 KSV262155:KSW262277 LCR262155:LCS262277 LMN262155:LMO262277 LWJ262155:LWK262277 MGF262155:MGG262277 MQB262155:MQC262277 MZX262155:MZY262277 NJT262155:NJU262277 NTP262155:NTQ262277 ODL262155:ODM262277 ONH262155:ONI262277 OXD262155:OXE262277 PGZ262155:PHA262277 PQV262155:PQW262277 QAR262155:QAS262277 QKN262155:QKO262277 QUJ262155:QUK262277 REF262155:REG262277 ROB262155:ROC262277 RXX262155:RXY262277 SHT262155:SHU262277 SRP262155:SRQ262277 TBL262155:TBM262277 TLH262155:TLI262277 TVD262155:TVE262277 UEZ262155:UFA262277 UOV262155:UOW262277 UYR262155:UYS262277 VIN262155:VIO262277 VSJ262155:VSK262277 WCF262155:WCG262277 WMB262155:WMC262277 WVX262155:WVY262277 P327691:Q327813 JL327691:JM327813 TH327691:TI327813 ADD327691:ADE327813 AMZ327691:ANA327813 AWV327691:AWW327813 BGR327691:BGS327813 BQN327691:BQO327813 CAJ327691:CAK327813 CKF327691:CKG327813 CUB327691:CUC327813 DDX327691:DDY327813 DNT327691:DNU327813 DXP327691:DXQ327813 EHL327691:EHM327813 ERH327691:ERI327813 FBD327691:FBE327813 FKZ327691:FLA327813 FUV327691:FUW327813 GER327691:GES327813 GON327691:GOO327813 GYJ327691:GYK327813 HIF327691:HIG327813 HSB327691:HSC327813 IBX327691:IBY327813 ILT327691:ILU327813 IVP327691:IVQ327813 JFL327691:JFM327813 JPH327691:JPI327813 JZD327691:JZE327813 KIZ327691:KJA327813 KSV327691:KSW327813 LCR327691:LCS327813 LMN327691:LMO327813 LWJ327691:LWK327813 MGF327691:MGG327813 MQB327691:MQC327813 MZX327691:MZY327813 NJT327691:NJU327813 NTP327691:NTQ327813 ODL327691:ODM327813 ONH327691:ONI327813 OXD327691:OXE327813 PGZ327691:PHA327813 PQV327691:PQW327813 QAR327691:QAS327813 QKN327691:QKO327813 QUJ327691:QUK327813 REF327691:REG327813 ROB327691:ROC327813 RXX327691:RXY327813 SHT327691:SHU327813 SRP327691:SRQ327813 TBL327691:TBM327813 TLH327691:TLI327813 TVD327691:TVE327813 UEZ327691:UFA327813 UOV327691:UOW327813 UYR327691:UYS327813 VIN327691:VIO327813 VSJ327691:VSK327813 WCF327691:WCG327813 WMB327691:WMC327813 WVX327691:WVY327813 P393227:Q393349 JL393227:JM393349 TH393227:TI393349 ADD393227:ADE393349 AMZ393227:ANA393349 AWV393227:AWW393349 BGR393227:BGS393349 BQN393227:BQO393349 CAJ393227:CAK393349 CKF393227:CKG393349 CUB393227:CUC393349 DDX393227:DDY393349 DNT393227:DNU393349 DXP393227:DXQ393349 EHL393227:EHM393349 ERH393227:ERI393349 FBD393227:FBE393349 FKZ393227:FLA393349 FUV393227:FUW393349 GER393227:GES393349 GON393227:GOO393349 GYJ393227:GYK393349 HIF393227:HIG393349 HSB393227:HSC393349 IBX393227:IBY393349 ILT393227:ILU393349 IVP393227:IVQ393349 JFL393227:JFM393349 JPH393227:JPI393349 JZD393227:JZE393349 KIZ393227:KJA393349 KSV393227:KSW393349 LCR393227:LCS393349 LMN393227:LMO393349 LWJ393227:LWK393349 MGF393227:MGG393349 MQB393227:MQC393349 MZX393227:MZY393349 NJT393227:NJU393349 NTP393227:NTQ393349 ODL393227:ODM393349 ONH393227:ONI393349 OXD393227:OXE393349 PGZ393227:PHA393349 PQV393227:PQW393349 QAR393227:QAS393349 QKN393227:QKO393349 QUJ393227:QUK393349 REF393227:REG393349 ROB393227:ROC393349 RXX393227:RXY393349 SHT393227:SHU393349 SRP393227:SRQ393349 TBL393227:TBM393349 TLH393227:TLI393349 TVD393227:TVE393349 UEZ393227:UFA393349 UOV393227:UOW393349 UYR393227:UYS393349 VIN393227:VIO393349 VSJ393227:VSK393349 WCF393227:WCG393349 WMB393227:WMC393349 WVX393227:WVY393349 P458763:Q458885 JL458763:JM458885 TH458763:TI458885 ADD458763:ADE458885 AMZ458763:ANA458885 AWV458763:AWW458885 BGR458763:BGS458885 BQN458763:BQO458885 CAJ458763:CAK458885 CKF458763:CKG458885 CUB458763:CUC458885 DDX458763:DDY458885 DNT458763:DNU458885 DXP458763:DXQ458885 EHL458763:EHM458885 ERH458763:ERI458885 FBD458763:FBE458885 FKZ458763:FLA458885 FUV458763:FUW458885 GER458763:GES458885 GON458763:GOO458885 GYJ458763:GYK458885 HIF458763:HIG458885 HSB458763:HSC458885 IBX458763:IBY458885 ILT458763:ILU458885 IVP458763:IVQ458885 JFL458763:JFM458885 JPH458763:JPI458885 JZD458763:JZE458885 KIZ458763:KJA458885 KSV458763:KSW458885 LCR458763:LCS458885 LMN458763:LMO458885 LWJ458763:LWK458885 MGF458763:MGG458885 MQB458763:MQC458885 MZX458763:MZY458885 NJT458763:NJU458885 NTP458763:NTQ458885 ODL458763:ODM458885 ONH458763:ONI458885 OXD458763:OXE458885 PGZ458763:PHA458885 PQV458763:PQW458885 QAR458763:QAS458885 QKN458763:QKO458885 QUJ458763:QUK458885 REF458763:REG458885 ROB458763:ROC458885 RXX458763:RXY458885 SHT458763:SHU458885 SRP458763:SRQ458885 TBL458763:TBM458885 TLH458763:TLI458885 TVD458763:TVE458885 UEZ458763:UFA458885 UOV458763:UOW458885 UYR458763:UYS458885 VIN458763:VIO458885 VSJ458763:VSK458885 WCF458763:WCG458885 WMB458763:WMC458885 WVX458763:WVY458885 P524299:Q524421 JL524299:JM524421 TH524299:TI524421 ADD524299:ADE524421 AMZ524299:ANA524421 AWV524299:AWW524421 BGR524299:BGS524421 BQN524299:BQO524421 CAJ524299:CAK524421 CKF524299:CKG524421 CUB524299:CUC524421 DDX524299:DDY524421 DNT524299:DNU524421 DXP524299:DXQ524421 EHL524299:EHM524421 ERH524299:ERI524421 FBD524299:FBE524421 FKZ524299:FLA524421 FUV524299:FUW524421 GER524299:GES524421 GON524299:GOO524421 GYJ524299:GYK524421 HIF524299:HIG524421 HSB524299:HSC524421 IBX524299:IBY524421 ILT524299:ILU524421 IVP524299:IVQ524421 JFL524299:JFM524421 JPH524299:JPI524421 JZD524299:JZE524421 KIZ524299:KJA524421 KSV524299:KSW524421 LCR524299:LCS524421 LMN524299:LMO524421 LWJ524299:LWK524421 MGF524299:MGG524421 MQB524299:MQC524421 MZX524299:MZY524421 NJT524299:NJU524421 NTP524299:NTQ524421 ODL524299:ODM524421 ONH524299:ONI524421 OXD524299:OXE524421 PGZ524299:PHA524421 PQV524299:PQW524421 QAR524299:QAS524421 QKN524299:QKO524421 QUJ524299:QUK524421 REF524299:REG524421 ROB524299:ROC524421 RXX524299:RXY524421 SHT524299:SHU524421 SRP524299:SRQ524421 TBL524299:TBM524421 TLH524299:TLI524421 TVD524299:TVE524421 UEZ524299:UFA524421 UOV524299:UOW524421 UYR524299:UYS524421 VIN524299:VIO524421 VSJ524299:VSK524421 WCF524299:WCG524421 WMB524299:WMC524421 WVX524299:WVY524421 P589835:Q589957 JL589835:JM589957 TH589835:TI589957 ADD589835:ADE589957 AMZ589835:ANA589957 AWV589835:AWW589957 BGR589835:BGS589957 BQN589835:BQO589957 CAJ589835:CAK589957 CKF589835:CKG589957 CUB589835:CUC589957 DDX589835:DDY589957 DNT589835:DNU589957 DXP589835:DXQ589957 EHL589835:EHM589957 ERH589835:ERI589957 FBD589835:FBE589957 FKZ589835:FLA589957 FUV589835:FUW589957 GER589835:GES589957 GON589835:GOO589957 GYJ589835:GYK589957 HIF589835:HIG589957 HSB589835:HSC589957 IBX589835:IBY589957 ILT589835:ILU589957 IVP589835:IVQ589957 JFL589835:JFM589957 JPH589835:JPI589957 JZD589835:JZE589957 KIZ589835:KJA589957 KSV589835:KSW589957 LCR589835:LCS589957 LMN589835:LMO589957 LWJ589835:LWK589957 MGF589835:MGG589957 MQB589835:MQC589957 MZX589835:MZY589957 NJT589835:NJU589957 NTP589835:NTQ589957 ODL589835:ODM589957 ONH589835:ONI589957 OXD589835:OXE589957 PGZ589835:PHA589957 PQV589835:PQW589957 QAR589835:QAS589957 QKN589835:QKO589957 QUJ589835:QUK589957 REF589835:REG589957 ROB589835:ROC589957 RXX589835:RXY589957 SHT589835:SHU589957 SRP589835:SRQ589957 TBL589835:TBM589957 TLH589835:TLI589957 TVD589835:TVE589957 UEZ589835:UFA589957 UOV589835:UOW589957 UYR589835:UYS589957 VIN589835:VIO589957 VSJ589835:VSK589957 WCF589835:WCG589957 WMB589835:WMC589957 WVX589835:WVY589957 P655371:Q655493 JL655371:JM655493 TH655371:TI655493 ADD655371:ADE655493 AMZ655371:ANA655493 AWV655371:AWW655493 BGR655371:BGS655493 BQN655371:BQO655493 CAJ655371:CAK655493 CKF655371:CKG655493 CUB655371:CUC655493 DDX655371:DDY655493 DNT655371:DNU655493 DXP655371:DXQ655493 EHL655371:EHM655493 ERH655371:ERI655493 FBD655371:FBE655493 FKZ655371:FLA655493 FUV655371:FUW655493 GER655371:GES655493 GON655371:GOO655493 GYJ655371:GYK655493 HIF655371:HIG655493 HSB655371:HSC655493 IBX655371:IBY655493 ILT655371:ILU655493 IVP655371:IVQ655493 JFL655371:JFM655493 JPH655371:JPI655493 JZD655371:JZE655493 KIZ655371:KJA655493 KSV655371:KSW655493 LCR655371:LCS655493 LMN655371:LMO655493 LWJ655371:LWK655493 MGF655371:MGG655493 MQB655371:MQC655493 MZX655371:MZY655493 NJT655371:NJU655493 NTP655371:NTQ655493 ODL655371:ODM655493 ONH655371:ONI655493 OXD655371:OXE655493 PGZ655371:PHA655493 PQV655371:PQW655493 QAR655371:QAS655493 QKN655371:QKO655493 QUJ655371:QUK655493 REF655371:REG655493 ROB655371:ROC655493 RXX655371:RXY655493 SHT655371:SHU655493 SRP655371:SRQ655493 TBL655371:TBM655493 TLH655371:TLI655493 TVD655371:TVE655493 UEZ655371:UFA655493 UOV655371:UOW655493 UYR655371:UYS655493 VIN655371:VIO655493 VSJ655371:VSK655493 WCF655371:WCG655493 WMB655371:WMC655493 WVX655371:WVY655493 P720907:Q721029 JL720907:JM721029 TH720907:TI721029 ADD720907:ADE721029 AMZ720907:ANA721029 AWV720907:AWW721029 BGR720907:BGS721029 BQN720907:BQO721029 CAJ720907:CAK721029 CKF720907:CKG721029 CUB720907:CUC721029 DDX720907:DDY721029 DNT720907:DNU721029 DXP720907:DXQ721029 EHL720907:EHM721029 ERH720907:ERI721029 FBD720907:FBE721029 FKZ720907:FLA721029 FUV720907:FUW721029 GER720907:GES721029 GON720907:GOO721029 GYJ720907:GYK721029 HIF720907:HIG721029 HSB720907:HSC721029 IBX720907:IBY721029 ILT720907:ILU721029 IVP720907:IVQ721029 JFL720907:JFM721029 JPH720907:JPI721029 JZD720907:JZE721029 KIZ720907:KJA721029 KSV720907:KSW721029 LCR720907:LCS721029 LMN720907:LMO721029 LWJ720907:LWK721029 MGF720907:MGG721029 MQB720907:MQC721029 MZX720907:MZY721029 NJT720907:NJU721029 NTP720907:NTQ721029 ODL720907:ODM721029 ONH720907:ONI721029 OXD720907:OXE721029 PGZ720907:PHA721029 PQV720907:PQW721029 QAR720907:QAS721029 QKN720907:QKO721029 QUJ720907:QUK721029 REF720907:REG721029 ROB720907:ROC721029 RXX720907:RXY721029 SHT720907:SHU721029 SRP720907:SRQ721029 TBL720907:TBM721029 TLH720907:TLI721029 TVD720907:TVE721029 UEZ720907:UFA721029 UOV720907:UOW721029 UYR720907:UYS721029 VIN720907:VIO721029 VSJ720907:VSK721029 WCF720907:WCG721029 WMB720907:WMC721029 WVX720907:WVY721029 P786443:Q786565 JL786443:JM786565 TH786443:TI786565 ADD786443:ADE786565 AMZ786443:ANA786565 AWV786443:AWW786565 BGR786443:BGS786565 BQN786443:BQO786565 CAJ786443:CAK786565 CKF786443:CKG786565 CUB786443:CUC786565 DDX786443:DDY786565 DNT786443:DNU786565 DXP786443:DXQ786565 EHL786443:EHM786565 ERH786443:ERI786565 FBD786443:FBE786565 FKZ786443:FLA786565 FUV786443:FUW786565 GER786443:GES786565 GON786443:GOO786565 GYJ786443:GYK786565 HIF786443:HIG786565 HSB786443:HSC786565 IBX786443:IBY786565 ILT786443:ILU786565 IVP786443:IVQ786565 JFL786443:JFM786565 JPH786443:JPI786565 JZD786443:JZE786565 KIZ786443:KJA786565 KSV786443:KSW786565 LCR786443:LCS786565 LMN786443:LMO786565 LWJ786443:LWK786565 MGF786443:MGG786565 MQB786443:MQC786565 MZX786443:MZY786565 NJT786443:NJU786565 NTP786443:NTQ786565 ODL786443:ODM786565 ONH786443:ONI786565 OXD786443:OXE786565 PGZ786443:PHA786565 PQV786443:PQW786565 QAR786443:QAS786565 QKN786443:QKO786565 QUJ786443:QUK786565 REF786443:REG786565 ROB786443:ROC786565 RXX786443:RXY786565 SHT786443:SHU786565 SRP786443:SRQ786565 TBL786443:TBM786565 TLH786443:TLI786565 TVD786443:TVE786565 UEZ786443:UFA786565 UOV786443:UOW786565 UYR786443:UYS786565 VIN786443:VIO786565 VSJ786443:VSK786565 WCF786443:WCG786565 WMB786443:WMC786565 WVX786443:WVY786565 P851979:Q852101 JL851979:JM852101 TH851979:TI852101 ADD851979:ADE852101 AMZ851979:ANA852101 AWV851979:AWW852101 BGR851979:BGS852101 BQN851979:BQO852101 CAJ851979:CAK852101 CKF851979:CKG852101 CUB851979:CUC852101 DDX851979:DDY852101 DNT851979:DNU852101 DXP851979:DXQ852101 EHL851979:EHM852101 ERH851979:ERI852101 FBD851979:FBE852101 FKZ851979:FLA852101 FUV851979:FUW852101 GER851979:GES852101 GON851979:GOO852101 GYJ851979:GYK852101 HIF851979:HIG852101 HSB851979:HSC852101 IBX851979:IBY852101 ILT851979:ILU852101 IVP851979:IVQ852101 JFL851979:JFM852101 JPH851979:JPI852101 JZD851979:JZE852101 KIZ851979:KJA852101 KSV851979:KSW852101 LCR851979:LCS852101 LMN851979:LMO852101 LWJ851979:LWK852101 MGF851979:MGG852101 MQB851979:MQC852101 MZX851979:MZY852101 NJT851979:NJU852101 NTP851979:NTQ852101 ODL851979:ODM852101 ONH851979:ONI852101 OXD851979:OXE852101 PGZ851979:PHA852101 PQV851979:PQW852101 QAR851979:QAS852101 QKN851979:QKO852101 QUJ851979:QUK852101 REF851979:REG852101 ROB851979:ROC852101 RXX851979:RXY852101 SHT851979:SHU852101 SRP851979:SRQ852101 TBL851979:TBM852101 TLH851979:TLI852101 TVD851979:TVE852101 UEZ851979:UFA852101 UOV851979:UOW852101 UYR851979:UYS852101 VIN851979:VIO852101 VSJ851979:VSK852101 WCF851979:WCG852101 WMB851979:WMC852101 WVX851979:WVY852101 P917515:Q917637 JL917515:JM917637 TH917515:TI917637 ADD917515:ADE917637 AMZ917515:ANA917637 AWV917515:AWW917637 BGR917515:BGS917637 BQN917515:BQO917637 CAJ917515:CAK917637 CKF917515:CKG917637 CUB917515:CUC917637 DDX917515:DDY917637 DNT917515:DNU917637 DXP917515:DXQ917637 EHL917515:EHM917637 ERH917515:ERI917637 FBD917515:FBE917637 FKZ917515:FLA917637 FUV917515:FUW917637 GER917515:GES917637 GON917515:GOO917637 GYJ917515:GYK917637 HIF917515:HIG917637 HSB917515:HSC917637 IBX917515:IBY917637 ILT917515:ILU917637 IVP917515:IVQ917637 JFL917515:JFM917637 JPH917515:JPI917637 JZD917515:JZE917637 KIZ917515:KJA917637 KSV917515:KSW917637 LCR917515:LCS917637 LMN917515:LMO917637 LWJ917515:LWK917637 MGF917515:MGG917637 MQB917515:MQC917637 MZX917515:MZY917637 NJT917515:NJU917637 NTP917515:NTQ917637 ODL917515:ODM917637 ONH917515:ONI917637 OXD917515:OXE917637 PGZ917515:PHA917637 PQV917515:PQW917637 QAR917515:QAS917637 QKN917515:QKO917637 QUJ917515:QUK917637 REF917515:REG917637 ROB917515:ROC917637 RXX917515:RXY917637 SHT917515:SHU917637 SRP917515:SRQ917637 TBL917515:TBM917637 TLH917515:TLI917637 TVD917515:TVE917637 UEZ917515:UFA917637 UOV917515:UOW917637 UYR917515:UYS917637 VIN917515:VIO917637 VSJ917515:VSK917637 WCF917515:WCG917637 WMB917515:WMC917637 WVX917515:WVY917637 P983051:Q983173 JL983051:JM983173 TH983051:TI983173 ADD983051:ADE983173 AMZ983051:ANA983173 AWV983051:AWW983173 BGR983051:BGS983173 BQN983051:BQO983173 CAJ983051:CAK983173 CKF983051:CKG983173 CUB983051:CUC983173 DDX983051:DDY983173 DNT983051:DNU983173 DXP983051:DXQ983173 EHL983051:EHM983173 ERH983051:ERI983173 FBD983051:FBE983173 FKZ983051:FLA983173 FUV983051:FUW983173 GER983051:GES983173 GON983051:GOO983173 GYJ983051:GYK983173 HIF983051:HIG983173 HSB983051:HSC983173 IBX983051:IBY983173 ILT983051:ILU983173 IVP983051:IVQ983173 JFL983051:JFM983173 JPH983051:JPI983173 JZD983051:JZE983173 KIZ983051:KJA983173 KSV983051:KSW983173 LCR983051:LCS983173 LMN983051:LMO983173 LWJ983051:LWK983173 MGF983051:MGG983173 MQB983051:MQC983173 MZX983051:MZY983173 NJT983051:NJU983173 NTP983051:NTQ983173 ODL983051:ODM983173 ONH983051:ONI983173 OXD983051:OXE983173 PGZ983051:PHA983173 PQV983051:PQW983173 QAR983051:QAS983173 QKN983051:QKO983173 QUJ983051:QUK983173 REF983051:REG983173 ROB983051:ROC983173 RXX983051:RXY983173 SHT983051:SHU983173 SRP983051:SRQ983173 TBL983051:TBM983173 TLH983051:TLI983173 TVD983051:TVE983173 UEZ983051:UFA983173 UOV983051:UOW983173 UYR983051:UYS983173 VIN983051:VIO983173 VSJ983051:VSK983173 WCF983051:WCG983173 WMB983051:WMC983173 WVX983051:WVY983173 N11:N133 JJ11:JJ133 TF11:TF133 ADB11:ADB133 AMX11:AMX133 AWT11:AWT133 BGP11:BGP133 BQL11:BQL133 CAH11:CAH133 CKD11:CKD133 CTZ11:CTZ133 DDV11:DDV133 DNR11:DNR133 DXN11:DXN133 EHJ11:EHJ133 ERF11:ERF133 FBB11:FBB133 FKX11:FKX133 FUT11:FUT133 GEP11:GEP133 GOL11:GOL133 GYH11:GYH133 HID11:HID133 HRZ11:HRZ133 IBV11:IBV133 ILR11:ILR133 IVN11:IVN133 JFJ11:JFJ133 JPF11:JPF133 JZB11:JZB133 KIX11:KIX133 KST11:KST133 LCP11:LCP133 LML11:LML133 LWH11:LWH133 MGD11:MGD133 MPZ11:MPZ133 MZV11:MZV133 NJR11:NJR133 NTN11:NTN133 ODJ11:ODJ133 ONF11:ONF133 OXB11:OXB133 PGX11:PGX133 PQT11:PQT133 QAP11:QAP133 QKL11:QKL133 QUH11:QUH133 RED11:RED133 RNZ11:RNZ133 RXV11:RXV133 SHR11:SHR133 SRN11:SRN133 TBJ11:TBJ133 TLF11:TLF133 TVB11:TVB133 UEX11:UEX133 UOT11:UOT133 UYP11:UYP133 VIL11:VIL133 VSH11:VSH133 WCD11:WCD133 WLZ11:WLZ133 WVV11:WVV133 N65547:N65669 JJ65547:JJ65669 TF65547:TF65669 ADB65547:ADB65669 AMX65547:AMX65669 AWT65547:AWT65669 BGP65547:BGP65669 BQL65547:BQL65669 CAH65547:CAH65669 CKD65547:CKD65669 CTZ65547:CTZ65669 DDV65547:DDV65669 DNR65547:DNR65669 DXN65547:DXN65669 EHJ65547:EHJ65669 ERF65547:ERF65669 FBB65547:FBB65669 FKX65547:FKX65669 FUT65547:FUT65669 GEP65547:GEP65669 GOL65547:GOL65669 GYH65547:GYH65669 HID65547:HID65669 HRZ65547:HRZ65669 IBV65547:IBV65669 ILR65547:ILR65669 IVN65547:IVN65669 JFJ65547:JFJ65669 JPF65547:JPF65669 JZB65547:JZB65669 KIX65547:KIX65669 KST65547:KST65669 LCP65547:LCP65669 LML65547:LML65669 LWH65547:LWH65669 MGD65547:MGD65669 MPZ65547:MPZ65669 MZV65547:MZV65669 NJR65547:NJR65669 NTN65547:NTN65669 ODJ65547:ODJ65669 ONF65547:ONF65669 OXB65547:OXB65669 PGX65547:PGX65669 PQT65547:PQT65669 QAP65547:QAP65669 QKL65547:QKL65669 QUH65547:QUH65669 RED65547:RED65669 RNZ65547:RNZ65669 RXV65547:RXV65669 SHR65547:SHR65669 SRN65547:SRN65669 TBJ65547:TBJ65669 TLF65547:TLF65669 TVB65547:TVB65669 UEX65547:UEX65669 UOT65547:UOT65669 UYP65547:UYP65669 VIL65547:VIL65669 VSH65547:VSH65669 WCD65547:WCD65669 WLZ65547:WLZ65669 WVV65547:WVV65669 N131083:N131205 JJ131083:JJ131205 TF131083:TF131205 ADB131083:ADB131205 AMX131083:AMX131205 AWT131083:AWT131205 BGP131083:BGP131205 BQL131083:BQL131205 CAH131083:CAH131205 CKD131083:CKD131205 CTZ131083:CTZ131205 DDV131083:DDV131205 DNR131083:DNR131205 DXN131083:DXN131205 EHJ131083:EHJ131205 ERF131083:ERF131205 FBB131083:FBB131205 FKX131083:FKX131205 FUT131083:FUT131205 GEP131083:GEP131205 GOL131083:GOL131205 GYH131083:GYH131205 HID131083:HID131205 HRZ131083:HRZ131205 IBV131083:IBV131205 ILR131083:ILR131205 IVN131083:IVN131205 JFJ131083:JFJ131205 JPF131083:JPF131205 JZB131083:JZB131205 KIX131083:KIX131205 KST131083:KST131205 LCP131083:LCP131205 LML131083:LML131205 LWH131083:LWH131205 MGD131083:MGD131205 MPZ131083:MPZ131205 MZV131083:MZV131205 NJR131083:NJR131205 NTN131083:NTN131205 ODJ131083:ODJ131205 ONF131083:ONF131205 OXB131083:OXB131205 PGX131083:PGX131205 PQT131083:PQT131205 QAP131083:QAP131205 QKL131083:QKL131205 QUH131083:QUH131205 RED131083:RED131205 RNZ131083:RNZ131205 RXV131083:RXV131205 SHR131083:SHR131205 SRN131083:SRN131205 TBJ131083:TBJ131205 TLF131083:TLF131205 TVB131083:TVB131205 UEX131083:UEX131205 UOT131083:UOT131205 UYP131083:UYP131205 VIL131083:VIL131205 VSH131083:VSH131205 WCD131083:WCD131205 WLZ131083:WLZ131205 WVV131083:WVV131205 N196619:N196741 JJ196619:JJ196741 TF196619:TF196741 ADB196619:ADB196741 AMX196619:AMX196741 AWT196619:AWT196741 BGP196619:BGP196741 BQL196619:BQL196741 CAH196619:CAH196741 CKD196619:CKD196741 CTZ196619:CTZ196741 DDV196619:DDV196741 DNR196619:DNR196741 DXN196619:DXN196741 EHJ196619:EHJ196741 ERF196619:ERF196741 FBB196619:FBB196741 FKX196619:FKX196741 FUT196619:FUT196741 GEP196619:GEP196741 GOL196619:GOL196741 GYH196619:GYH196741 HID196619:HID196741 HRZ196619:HRZ196741 IBV196619:IBV196741 ILR196619:ILR196741 IVN196619:IVN196741 JFJ196619:JFJ196741 JPF196619:JPF196741 JZB196619:JZB196741 KIX196619:KIX196741 KST196619:KST196741 LCP196619:LCP196741 LML196619:LML196741 LWH196619:LWH196741 MGD196619:MGD196741 MPZ196619:MPZ196741 MZV196619:MZV196741 NJR196619:NJR196741 NTN196619:NTN196741 ODJ196619:ODJ196741 ONF196619:ONF196741 OXB196619:OXB196741 PGX196619:PGX196741 PQT196619:PQT196741 QAP196619:QAP196741 QKL196619:QKL196741 QUH196619:QUH196741 RED196619:RED196741 RNZ196619:RNZ196741 RXV196619:RXV196741 SHR196619:SHR196741 SRN196619:SRN196741 TBJ196619:TBJ196741 TLF196619:TLF196741 TVB196619:TVB196741 UEX196619:UEX196741 UOT196619:UOT196741 UYP196619:UYP196741 VIL196619:VIL196741 VSH196619:VSH196741 WCD196619:WCD196741 WLZ196619:WLZ196741 WVV196619:WVV196741 N262155:N262277 JJ262155:JJ262277 TF262155:TF262277 ADB262155:ADB262277 AMX262155:AMX262277 AWT262155:AWT262277 BGP262155:BGP262277 BQL262155:BQL262277 CAH262155:CAH262277 CKD262155:CKD262277 CTZ262155:CTZ262277 DDV262155:DDV262277 DNR262155:DNR262277 DXN262155:DXN262277 EHJ262155:EHJ262277 ERF262155:ERF262277 FBB262155:FBB262277 FKX262155:FKX262277 FUT262155:FUT262277 GEP262155:GEP262277 GOL262155:GOL262277 GYH262155:GYH262277 HID262155:HID262277 HRZ262155:HRZ262277 IBV262155:IBV262277 ILR262155:ILR262277 IVN262155:IVN262277 JFJ262155:JFJ262277 JPF262155:JPF262277 JZB262155:JZB262277 KIX262155:KIX262277 KST262155:KST262277 LCP262155:LCP262277 LML262155:LML262277 LWH262155:LWH262277 MGD262155:MGD262277 MPZ262155:MPZ262277 MZV262155:MZV262277 NJR262155:NJR262277 NTN262155:NTN262277 ODJ262155:ODJ262277 ONF262155:ONF262277 OXB262155:OXB262277 PGX262155:PGX262277 PQT262155:PQT262277 QAP262155:QAP262277 QKL262155:QKL262277 QUH262155:QUH262277 RED262155:RED262277 RNZ262155:RNZ262277 RXV262155:RXV262277 SHR262155:SHR262277 SRN262155:SRN262277 TBJ262155:TBJ262277 TLF262155:TLF262277 TVB262155:TVB262277 UEX262155:UEX262277 UOT262155:UOT262277 UYP262155:UYP262277 VIL262155:VIL262277 VSH262155:VSH262277 WCD262155:WCD262277 WLZ262155:WLZ262277 WVV262155:WVV262277 N327691:N327813 JJ327691:JJ327813 TF327691:TF327813 ADB327691:ADB327813 AMX327691:AMX327813 AWT327691:AWT327813 BGP327691:BGP327813 BQL327691:BQL327813 CAH327691:CAH327813 CKD327691:CKD327813 CTZ327691:CTZ327813 DDV327691:DDV327813 DNR327691:DNR327813 DXN327691:DXN327813 EHJ327691:EHJ327813 ERF327691:ERF327813 FBB327691:FBB327813 FKX327691:FKX327813 FUT327691:FUT327813 GEP327691:GEP327813 GOL327691:GOL327813 GYH327691:GYH327813 HID327691:HID327813 HRZ327691:HRZ327813 IBV327691:IBV327813 ILR327691:ILR327813 IVN327691:IVN327813 JFJ327691:JFJ327813 JPF327691:JPF327813 JZB327691:JZB327813 KIX327691:KIX327813 KST327691:KST327813 LCP327691:LCP327813 LML327691:LML327813 LWH327691:LWH327813 MGD327691:MGD327813 MPZ327691:MPZ327813 MZV327691:MZV327813 NJR327691:NJR327813 NTN327691:NTN327813 ODJ327691:ODJ327813 ONF327691:ONF327813 OXB327691:OXB327813 PGX327691:PGX327813 PQT327691:PQT327813 QAP327691:QAP327813 QKL327691:QKL327813 QUH327691:QUH327813 RED327691:RED327813 RNZ327691:RNZ327813 RXV327691:RXV327813 SHR327691:SHR327813 SRN327691:SRN327813 TBJ327691:TBJ327813 TLF327691:TLF327813 TVB327691:TVB327813 UEX327691:UEX327813 UOT327691:UOT327813 UYP327691:UYP327813 VIL327691:VIL327813 VSH327691:VSH327813 WCD327691:WCD327813 WLZ327691:WLZ327813 WVV327691:WVV327813 N393227:N393349 JJ393227:JJ393349 TF393227:TF393349 ADB393227:ADB393349 AMX393227:AMX393349 AWT393227:AWT393349 BGP393227:BGP393349 BQL393227:BQL393349 CAH393227:CAH393349 CKD393227:CKD393349 CTZ393227:CTZ393349 DDV393227:DDV393349 DNR393227:DNR393349 DXN393227:DXN393349 EHJ393227:EHJ393349 ERF393227:ERF393349 FBB393227:FBB393349 FKX393227:FKX393349 FUT393227:FUT393349 GEP393227:GEP393349 GOL393227:GOL393349 GYH393227:GYH393349 HID393227:HID393349 HRZ393227:HRZ393349 IBV393227:IBV393349 ILR393227:ILR393349 IVN393227:IVN393349 JFJ393227:JFJ393349 JPF393227:JPF393349 JZB393227:JZB393349 KIX393227:KIX393349 KST393227:KST393349 LCP393227:LCP393349 LML393227:LML393349 LWH393227:LWH393349 MGD393227:MGD393349 MPZ393227:MPZ393349 MZV393227:MZV393349 NJR393227:NJR393349 NTN393227:NTN393349 ODJ393227:ODJ393349 ONF393227:ONF393349 OXB393227:OXB393349 PGX393227:PGX393349 PQT393227:PQT393349 QAP393227:QAP393349 QKL393227:QKL393349 QUH393227:QUH393349 RED393227:RED393349 RNZ393227:RNZ393349 RXV393227:RXV393349 SHR393227:SHR393349 SRN393227:SRN393349 TBJ393227:TBJ393349 TLF393227:TLF393349 TVB393227:TVB393349 UEX393227:UEX393349 UOT393227:UOT393349 UYP393227:UYP393349 VIL393227:VIL393349 VSH393227:VSH393349 WCD393227:WCD393349 WLZ393227:WLZ393349 WVV393227:WVV393349 N458763:N458885 JJ458763:JJ458885 TF458763:TF458885 ADB458763:ADB458885 AMX458763:AMX458885 AWT458763:AWT458885 BGP458763:BGP458885 BQL458763:BQL458885 CAH458763:CAH458885 CKD458763:CKD458885 CTZ458763:CTZ458885 DDV458763:DDV458885 DNR458763:DNR458885 DXN458763:DXN458885 EHJ458763:EHJ458885 ERF458763:ERF458885 FBB458763:FBB458885 FKX458763:FKX458885 FUT458763:FUT458885 GEP458763:GEP458885 GOL458763:GOL458885 GYH458763:GYH458885 HID458763:HID458885 HRZ458763:HRZ458885 IBV458763:IBV458885 ILR458763:ILR458885 IVN458763:IVN458885 JFJ458763:JFJ458885 JPF458763:JPF458885 JZB458763:JZB458885 KIX458763:KIX458885 KST458763:KST458885 LCP458763:LCP458885 LML458763:LML458885 LWH458763:LWH458885 MGD458763:MGD458885 MPZ458763:MPZ458885 MZV458763:MZV458885 NJR458763:NJR458885 NTN458763:NTN458885 ODJ458763:ODJ458885 ONF458763:ONF458885 OXB458763:OXB458885 PGX458763:PGX458885 PQT458763:PQT458885 QAP458763:QAP458885 QKL458763:QKL458885 QUH458763:QUH458885 RED458763:RED458885 RNZ458763:RNZ458885 RXV458763:RXV458885 SHR458763:SHR458885 SRN458763:SRN458885 TBJ458763:TBJ458885 TLF458763:TLF458885 TVB458763:TVB458885 UEX458763:UEX458885 UOT458763:UOT458885 UYP458763:UYP458885 VIL458763:VIL458885 VSH458763:VSH458885 WCD458763:WCD458885 WLZ458763:WLZ458885 WVV458763:WVV458885 N524299:N524421 JJ524299:JJ524421 TF524299:TF524421 ADB524299:ADB524421 AMX524299:AMX524421 AWT524299:AWT524421 BGP524299:BGP524421 BQL524299:BQL524421 CAH524299:CAH524421 CKD524299:CKD524421 CTZ524299:CTZ524421 DDV524299:DDV524421 DNR524299:DNR524421 DXN524299:DXN524421 EHJ524299:EHJ524421 ERF524299:ERF524421 FBB524299:FBB524421 FKX524299:FKX524421 FUT524299:FUT524421 GEP524299:GEP524421 GOL524299:GOL524421 GYH524299:GYH524421 HID524299:HID524421 HRZ524299:HRZ524421 IBV524299:IBV524421 ILR524299:ILR524421 IVN524299:IVN524421 JFJ524299:JFJ524421 JPF524299:JPF524421 JZB524299:JZB524421 KIX524299:KIX524421 KST524299:KST524421 LCP524299:LCP524421 LML524299:LML524421 LWH524299:LWH524421 MGD524299:MGD524421 MPZ524299:MPZ524421 MZV524299:MZV524421 NJR524299:NJR524421 NTN524299:NTN524421 ODJ524299:ODJ524421 ONF524299:ONF524421 OXB524299:OXB524421 PGX524299:PGX524421 PQT524299:PQT524421 QAP524299:QAP524421 QKL524299:QKL524421 QUH524299:QUH524421 RED524299:RED524421 RNZ524299:RNZ524421 RXV524299:RXV524421 SHR524299:SHR524421 SRN524299:SRN524421 TBJ524299:TBJ524421 TLF524299:TLF524421 TVB524299:TVB524421 UEX524299:UEX524421 UOT524299:UOT524421 UYP524299:UYP524421 VIL524299:VIL524421 VSH524299:VSH524421 WCD524299:WCD524421 WLZ524299:WLZ524421 WVV524299:WVV524421 N589835:N589957 JJ589835:JJ589957 TF589835:TF589957 ADB589835:ADB589957 AMX589835:AMX589957 AWT589835:AWT589957 BGP589835:BGP589957 BQL589835:BQL589957 CAH589835:CAH589957 CKD589835:CKD589957 CTZ589835:CTZ589957 DDV589835:DDV589957 DNR589835:DNR589957 DXN589835:DXN589957 EHJ589835:EHJ589957 ERF589835:ERF589957 FBB589835:FBB589957 FKX589835:FKX589957 FUT589835:FUT589957 GEP589835:GEP589957 GOL589835:GOL589957 GYH589835:GYH589957 HID589835:HID589957 HRZ589835:HRZ589957 IBV589835:IBV589957 ILR589835:ILR589957 IVN589835:IVN589957 JFJ589835:JFJ589957 JPF589835:JPF589957 JZB589835:JZB589957 KIX589835:KIX589957 KST589835:KST589957 LCP589835:LCP589957 LML589835:LML589957 LWH589835:LWH589957 MGD589835:MGD589957 MPZ589835:MPZ589957 MZV589835:MZV589957 NJR589835:NJR589957 NTN589835:NTN589957 ODJ589835:ODJ589957 ONF589835:ONF589957 OXB589835:OXB589957 PGX589835:PGX589957 PQT589835:PQT589957 QAP589835:QAP589957 QKL589835:QKL589957 QUH589835:QUH589957 RED589835:RED589957 RNZ589835:RNZ589957 RXV589835:RXV589957 SHR589835:SHR589957 SRN589835:SRN589957 TBJ589835:TBJ589957 TLF589835:TLF589957 TVB589835:TVB589957 UEX589835:UEX589957 UOT589835:UOT589957 UYP589835:UYP589957 VIL589835:VIL589957 VSH589835:VSH589957 WCD589835:WCD589957 WLZ589835:WLZ589957 WVV589835:WVV589957 N655371:N655493 JJ655371:JJ655493 TF655371:TF655493 ADB655371:ADB655493 AMX655371:AMX655493 AWT655371:AWT655493 BGP655371:BGP655493 BQL655371:BQL655493 CAH655371:CAH655493 CKD655371:CKD655493 CTZ655371:CTZ655493 DDV655371:DDV655493 DNR655371:DNR655493 DXN655371:DXN655493 EHJ655371:EHJ655493 ERF655371:ERF655493 FBB655371:FBB655493 FKX655371:FKX655493 FUT655371:FUT655493 GEP655371:GEP655493 GOL655371:GOL655493 GYH655371:GYH655493 HID655371:HID655493 HRZ655371:HRZ655493 IBV655371:IBV655493 ILR655371:ILR655493 IVN655371:IVN655493 JFJ655371:JFJ655493 JPF655371:JPF655493 JZB655371:JZB655493 KIX655371:KIX655493 KST655371:KST655493 LCP655371:LCP655493 LML655371:LML655493 LWH655371:LWH655493 MGD655371:MGD655493 MPZ655371:MPZ655493 MZV655371:MZV655493 NJR655371:NJR655493 NTN655371:NTN655493 ODJ655371:ODJ655493 ONF655371:ONF655493 OXB655371:OXB655493 PGX655371:PGX655493 PQT655371:PQT655493 QAP655371:QAP655493 QKL655371:QKL655493 QUH655371:QUH655493 RED655371:RED655493 RNZ655371:RNZ655493 RXV655371:RXV655493 SHR655371:SHR655493 SRN655371:SRN655493 TBJ655371:TBJ655493 TLF655371:TLF655493 TVB655371:TVB655493 UEX655371:UEX655493 UOT655371:UOT655493 UYP655371:UYP655493 VIL655371:VIL655493 VSH655371:VSH655493 WCD655371:WCD655493 WLZ655371:WLZ655493 WVV655371:WVV655493 N720907:N721029 JJ720907:JJ721029 TF720907:TF721029 ADB720907:ADB721029 AMX720907:AMX721029 AWT720907:AWT721029 BGP720907:BGP721029 BQL720907:BQL721029 CAH720907:CAH721029 CKD720907:CKD721029 CTZ720907:CTZ721029 DDV720907:DDV721029 DNR720907:DNR721029 DXN720907:DXN721029 EHJ720907:EHJ721029 ERF720907:ERF721029 FBB720907:FBB721029 FKX720907:FKX721029 FUT720907:FUT721029 GEP720907:GEP721029 GOL720907:GOL721029 GYH720907:GYH721029 HID720907:HID721029 HRZ720907:HRZ721029 IBV720907:IBV721029 ILR720907:ILR721029 IVN720907:IVN721029 JFJ720907:JFJ721029 JPF720907:JPF721029 JZB720907:JZB721029 KIX720907:KIX721029 KST720907:KST721029 LCP720907:LCP721029 LML720907:LML721029 LWH720907:LWH721029 MGD720907:MGD721029 MPZ720907:MPZ721029 MZV720907:MZV721029 NJR720907:NJR721029 NTN720907:NTN721029 ODJ720907:ODJ721029 ONF720907:ONF721029 OXB720907:OXB721029 PGX720907:PGX721029 PQT720907:PQT721029 QAP720907:QAP721029 QKL720907:QKL721029 QUH720907:QUH721029 RED720907:RED721029 RNZ720907:RNZ721029 RXV720907:RXV721029 SHR720907:SHR721029 SRN720907:SRN721029 TBJ720907:TBJ721029 TLF720907:TLF721029 TVB720907:TVB721029 UEX720907:UEX721029 UOT720907:UOT721029 UYP720907:UYP721029 VIL720907:VIL721029 VSH720907:VSH721029 WCD720907:WCD721029 WLZ720907:WLZ721029 WVV720907:WVV721029 N786443:N786565 JJ786443:JJ786565 TF786443:TF786565 ADB786443:ADB786565 AMX786443:AMX786565 AWT786443:AWT786565 BGP786443:BGP786565 BQL786443:BQL786565 CAH786443:CAH786565 CKD786443:CKD786565 CTZ786443:CTZ786565 DDV786443:DDV786565 DNR786443:DNR786565 DXN786443:DXN786565 EHJ786443:EHJ786565 ERF786443:ERF786565 FBB786443:FBB786565 FKX786443:FKX786565 FUT786443:FUT786565 GEP786443:GEP786565 GOL786443:GOL786565 GYH786443:GYH786565 HID786443:HID786565 HRZ786443:HRZ786565 IBV786443:IBV786565 ILR786443:ILR786565 IVN786443:IVN786565 JFJ786443:JFJ786565 JPF786443:JPF786565 JZB786443:JZB786565 KIX786443:KIX786565 KST786443:KST786565 LCP786443:LCP786565 LML786443:LML786565 LWH786443:LWH786565 MGD786443:MGD786565 MPZ786443:MPZ786565 MZV786443:MZV786565 NJR786443:NJR786565 NTN786443:NTN786565 ODJ786443:ODJ786565 ONF786443:ONF786565 OXB786443:OXB786565 PGX786443:PGX786565 PQT786443:PQT786565 QAP786443:QAP786565 QKL786443:QKL786565 QUH786443:QUH786565 RED786443:RED786565 RNZ786443:RNZ786565 RXV786443:RXV786565 SHR786443:SHR786565 SRN786443:SRN786565 TBJ786443:TBJ786565 TLF786443:TLF786565 TVB786443:TVB786565 UEX786443:UEX786565 UOT786443:UOT786565 UYP786443:UYP786565 VIL786443:VIL786565 VSH786443:VSH786565 WCD786443:WCD786565 WLZ786443:WLZ786565 WVV786443:WVV786565 N851979:N852101 JJ851979:JJ852101 TF851979:TF852101 ADB851979:ADB852101 AMX851979:AMX852101 AWT851979:AWT852101 BGP851979:BGP852101 BQL851979:BQL852101 CAH851979:CAH852101 CKD851979:CKD852101 CTZ851979:CTZ852101 DDV851979:DDV852101 DNR851979:DNR852101 DXN851979:DXN852101 EHJ851979:EHJ852101 ERF851979:ERF852101 FBB851979:FBB852101 FKX851979:FKX852101 FUT851979:FUT852101 GEP851979:GEP852101 GOL851979:GOL852101 GYH851979:GYH852101 HID851979:HID852101 HRZ851979:HRZ852101 IBV851979:IBV852101 ILR851979:ILR852101 IVN851979:IVN852101 JFJ851979:JFJ852101 JPF851979:JPF852101 JZB851979:JZB852101 KIX851979:KIX852101 KST851979:KST852101 LCP851979:LCP852101 LML851979:LML852101 LWH851979:LWH852101 MGD851979:MGD852101 MPZ851979:MPZ852101 MZV851979:MZV852101 NJR851979:NJR852101 NTN851979:NTN852101 ODJ851979:ODJ852101 ONF851979:ONF852101 OXB851979:OXB852101 PGX851979:PGX852101 PQT851979:PQT852101 QAP851979:QAP852101 QKL851979:QKL852101 QUH851979:QUH852101 RED851979:RED852101 RNZ851979:RNZ852101 RXV851979:RXV852101 SHR851979:SHR852101 SRN851979:SRN852101 TBJ851979:TBJ852101 TLF851979:TLF852101 TVB851979:TVB852101 UEX851979:UEX852101 UOT851979:UOT852101 UYP851979:UYP852101 VIL851979:VIL852101 VSH851979:VSH852101 WCD851979:WCD852101 WLZ851979:WLZ852101 WVV851979:WVV852101 N917515:N917637 JJ917515:JJ917637 TF917515:TF917637 ADB917515:ADB917637 AMX917515:AMX917637 AWT917515:AWT917637 BGP917515:BGP917637 BQL917515:BQL917637 CAH917515:CAH917637 CKD917515:CKD917637 CTZ917515:CTZ917637 DDV917515:DDV917637 DNR917515:DNR917637 DXN917515:DXN917637 EHJ917515:EHJ917637 ERF917515:ERF917637 FBB917515:FBB917637 FKX917515:FKX917637 FUT917515:FUT917637 GEP917515:GEP917637 GOL917515:GOL917637 GYH917515:GYH917637 HID917515:HID917637 HRZ917515:HRZ917637 IBV917515:IBV917637 ILR917515:ILR917637 IVN917515:IVN917637 JFJ917515:JFJ917637 JPF917515:JPF917637 JZB917515:JZB917637 KIX917515:KIX917637 KST917515:KST917637 LCP917515:LCP917637 LML917515:LML917637 LWH917515:LWH917637 MGD917515:MGD917637 MPZ917515:MPZ917637 MZV917515:MZV917637 NJR917515:NJR917637 NTN917515:NTN917637 ODJ917515:ODJ917637 ONF917515:ONF917637 OXB917515:OXB917637 PGX917515:PGX917637 PQT917515:PQT917637 QAP917515:QAP917637 QKL917515:QKL917637 QUH917515:QUH917637 RED917515:RED917637 RNZ917515:RNZ917637 RXV917515:RXV917637 SHR917515:SHR917637 SRN917515:SRN917637 TBJ917515:TBJ917637 TLF917515:TLF917637 TVB917515:TVB917637 UEX917515:UEX917637 UOT917515:UOT917637 UYP917515:UYP917637 VIL917515:VIL917637 VSH917515:VSH917637 WCD917515:WCD917637 WLZ917515:WLZ917637 WVV917515:WVV917637 N983051:N983173 JJ983051:JJ983173 TF983051:TF983173 ADB983051:ADB983173 AMX983051:AMX983173 AWT983051:AWT983173 BGP983051:BGP983173 BQL983051:BQL983173 CAH983051:CAH983173 CKD983051:CKD983173 CTZ983051:CTZ983173 DDV983051:DDV983173 DNR983051:DNR983173 DXN983051:DXN983173 EHJ983051:EHJ983173 ERF983051:ERF983173 FBB983051:FBB983173 FKX983051:FKX983173 FUT983051:FUT983173 GEP983051:GEP983173 GOL983051:GOL983173 GYH983051:GYH983173 HID983051:HID983173 HRZ983051:HRZ983173 IBV983051:IBV983173 ILR983051:ILR983173 IVN983051:IVN983173 JFJ983051:JFJ983173 JPF983051:JPF983173 JZB983051:JZB983173 KIX983051:KIX983173 KST983051:KST983173 LCP983051:LCP983173 LML983051:LML983173 LWH983051:LWH983173 MGD983051:MGD983173 MPZ983051:MPZ983173 MZV983051:MZV983173 NJR983051:NJR983173 NTN983051:NTN983173 ODJ983051:ODJ983173 ONF983051:ONF983173 OXB983051:OXB983173 PGX983051:PGX983173 PQT983051:PQT983173 QAP983051:QAP983173 QKL983051:QKL983173 QUH983051:QUH983173 RED983051:RED983173 RNZ983051:RNZ983173 RXV983051:RXV983173 SHR983051:SHR983173 SRN983051:SRN983173 TBJ983051:TBJ983173 TLF983051:TLF983173 TVB983051:TVB983173 UEX983051:UEX983173 UOT983051:UOT983173 UYP983051:UYP983173 VIL983051:VIL983173 VSH983051:VSH983173 WCD983051:WCD983173 WLZ983051:WLZ983173 WVV983051:WVV983173">
      <formula1>-10000000000000000</formula1>
      <formula2>10000000000000000</formula2>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2021-08-25T11:56:53Z</dcterms:modified>
</cp:coreProperties>
</file>