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Sheet1" sheetId="1" r:id="rId1"/>
    <sheet name="Sheet2" sheetId="2" r:id="rId2"/>
    <sheet name="Sheet3" sheetId="3" r:id="rId3"/>
  </sheets>
  <externalReferences>
    <externalReference r:id="rId4"/>
  </externalReferences>
  <calcPr calcId="145621"/>
</workbook>
</file>

<file path=xl/calcChain.xml><?xml version="1.0" encoding="utf-8"?>
<calcChain xmlns="http://schemas.openxmlformats.org/spreadsheetml/2006/main">
  <c r="I112" i="1" l="1"/>
  <c r="E112" i="1"/>
  <c r="E108" i="1"/>
  <c r="J105" i="1"/>
  <c r="H105" i="1"/>
  <c r="G105" i="1"/>
  <c r="B105" i="1"/>
  <c r="J94" i="1"/>
  <c r="I94" i="1"/>
  <c r="H94" i="1"/>
  <c r="G94" i="1"/>
  <c r="F94" i="1" s="1"/>
  <c r="E94" i="1"/>
  <c r="J93" i="1"/>
  <c r="I93" i="1"/>
  <c r="H93" i="1"/>
  <c r="F93" i="1" s="1"/>
  <c r="G93" i="1"/>
  <c r="E93" i="1"/>
  <c r="J92" i="1"/>
  <c r="I92" i="1"/>
  <c r="H92" i="1"/>
  <c r="G92" i="1"/>
  <c r="F92" i="1" s="1"/>
  <c r="E92" i="1"/>
  <c r="J91" i="1"/>
  <c r="I91" i="1"/>
  <c r="H91" i="1"/>
  <c r="F91" i="1" s="1"/>
  <c r="G91" i="1"/>
  <c r="E91" i="1"/>
  <c r="J90" i="1"/>
  <c r="I90" i="1"/>
  <c r="H90" i="1"/>
  <c r="G90" i="1"/>
  <c r="F90" i="1" s="1"/>
  <c r="E90" i="1"/>
  <c r="J89" i="1"/>
  <c r="I89" i="1"/>
  <c r="H89" i="1"/>
  <c r="F89" i="1" s="1"/>
  <c r="G89" i="1"/>
  <c r="E89" i="1"/>
  <c r="J88" i="1"/>
  <c r="I88" i="1"/>
  <c r="H88" i="1"/>
  <c r="G88" i="1"/>
  <c r="F88" i="1" s="1"/>
  <c r="E88" i="1"/>
  <c r="J87" i="1"/>
  <c r="I87" i="1"/>
  <c r="H87" i="1"/>
  <c r="F87" i="1" s="1"/>
  <c r="G87" i="1"/>
  <c r="E87" i="1"/>
  <c r="J86" i="1"/>
  <c r="I86" i="1"/>
  <c r="H86" i="1"/>
  <c r="G86" i="1"/>
  <c r="G84" i="1" s="1"/>
  <c r="E86" i="1"/>
  <c r="J85" i="1"/>
  <c r="I85" i="1"/>
  <c r="I84" i="1" s="1"/>
  <c r="H85" i="1"/>
  <c r="F85" i="1" s="1"/>
  <c r="G85" i="1"/>
  <c r="E85" i="1"/>
  <c r="E84" i="1" s="1"/>
  <c r="M84" i="1"/>
  <c r="L84" i="1"/>
  <c r="K84" i="1"/>
  <c r="J84" i="1"/>
  <c r="J83" i="1"/>
  <c r="I83" i="1"/>
  <c r="H83" i="1"/>
  <c r="G83" i="1"/>
  <c r="F83" i="1" s="1"/>
  <c r="E83" i="1"/>
  <c r="J82" i="1"/>
  <c r="I82" i="1"/>
  <c r="H82" i="1"/>
  <c r="G82" i="1"/>
  <c r="F82" i="1"/>
  <c r="E82" i="1"/>
  <c r="J81" i="1"/>
  <c r="I81" i="1"/>
  <c r="H81" i="1"/>
  <c r="G81" i="1"/>
  <c r="F81" i="1" s="1"/>
  <c r="E81" i="1"/>
  <c r="J80" i="1"/>
  <c r="I80" i="1"/>
  <c r="H80" i="1"/>
  <c r="G80" i="1"/>
  <c r="F80" i="1"/>
  <c r="E80" i="1"/>
  <c r="F79" i="1"/>
  <c r="J78" i="1"/>
  <c r="I78" i="1"/>
  <c r="H78" i="1"/>
  <c r="F78" i="1" s="1"/>
  <c r="G78" i="1"/>
  <c r="E78" i="1"/>
  <c r="J77" i="1"/>
  <c r="I77" i="1"/>
  <c r="H77" i="1"/>
  <c r="G77" i="1"/>
  <c r="G75" i="1" s="1"/>
  <c r="E77" i="1"/>
  <c r="J76" i="1"/>
  <c r="I76" i="1"/>
  <c r="I75" i="1" s="1"/>
  <c r="H76" i="1"/>
  <c r="F76" i="1" s="1"/>
  <c r="G76" i="1"/>
  <c r="E76" i="1"/>
  <c r="E75" i="1" s="1"/>
  <c r="M75" i="1"/>
  <c r="L75" i="1"/>
  <c r="K75" i="1"/>
  <c r="J75" i="1"/>
  <c r="M74" i="1"/>
  <c r="L74" i="1"/>
  <c r="K74" i="1"/>
  <c r="J74" i="1"/>
  <c r="I74" i="1"/>
  <c r="H74" i="1"/>
  <c r="G74" i="1"/>
  <c r="F74" i="1" s="1"/>
  <c r="E74" i="1"/>
  <c r="M73" i="1"/>
  <c r="L73" i="1"/>
  <c r="K73" i="1"/>
  <c r="J73" i="1"/>
  <c r="I73" i="1"/>
  <c r="H73" i="1"/>
  <c r="G73" i="1"/>
  <c r="F73" i="1" s="1"/>
  <c r="E73" i="1"/>
  <c r="M72" i="1"/>
  <c r="L72" i="1"/>
  <c r="K72" i="1"/>
  <c r="J72" i="1"/>
  <c r="I72" i="1"/>
  <c r="H72" i="1"/>
  <c r="F72" i="1" s="1"/>
  <c r="G72" i="1"/>
  <c r="E72" i="1"/>
  <c r="M71" i="1"/>
  <c r="L71" i="1"/>
  <c r="K71" i="1"/>
  <c r="J71" i="1"/>
  <c r="I71" i="1"/>
  <c r="H71" i="1"/>
  <c r="G71" i="1"/>
  <c r="F71" i="1"/>
  <c r="E71" i="1"/>
  <c r="M70" i="1"/>
  <c r="L70" i="1"/>
  <c r="K70" i="1"/>
  <c r="J70" i="1"/>
  <c r="I70" i="1"/>
  <c r="H70" i="1"/>
  <c r="G70" i="1"/>
  <c r="F70" i="1" s="1"/>
  <c r="E70" i="1"/>
  <c r="M69" i="1"/>
  <c r="L69" i="1"/>
  <c r="K69" i="1"/>
  <c r="J69" i="1"/>
  <c r="I69" i="1"/>
  <c r="H69" i="1"/>
  <c r="G69" i="1"/>
  <c r="F69" i="1" s="1"/>
  <c r="E69" i="1"/>
  <c r="M68" i="1"/>
  <c r="L68" i="1"/>
  <c r="K68" i="1"/>
  <c r="J68" i="1"/>
  <c r="I68" i="1"/>
  <c r="H68" i="1"/>
  <c r="F68" i="1" s="1"/>
  <c r="G68" i="1"/>
  <c r="E68" i="1"/>
  <c r="M67" i="1"/>
  <c r="M66" i="1" s="1"/>
  <c r="M64" i="1" s="1"/>
  <c r="L67" i="1"/>
  <c r="K67" i="1"/>
  <c r="J67" i="1"/>
  <c r="J66" i="1" s="1"/>
  <c r="J64" i="1" s="1"/>
  <c r="I67" i="1"/>
  <c r="I66" i="1" s="1"/>
  <c r="I64" i="1" s="1"/>
  <c r="H67" i="1"/>
  <c r="G67" i="1"/>
  <c r="F67" i="1"/>
  <c r="E67" i="1"/>
  <c r="E66" i="1" s="1"/>
  <c r="E64" i="1" s="1"/>
  <c r="L66" i="1"/>
  <c r="K66" i="1"/>
  <c r="K64" i="1" s="1"/>
  <c r="G66" i="1"/>
  <c r="G64" i="1" s="1"/>
  <c r="F65" i="1"/>
  <c r="L64" i="1"/>
  <c r="J61" i="1"/>
  <c r="I61" i="1"/>
  <c r="F61" i="1" s="1"/>
  <c r="H61" i="1"/>
  <c r="G61" i="1"/>
  <c r="E61" i="1"/>
  <c r="J60" i="1"/>
  <c r="I60" i="1"/>
  <c r="H60" i="1"/>
  <c r="G60" i="1"/>
  <c r="F60" i="1" s="1"/>
  <c r="E60" i="1"/>
  <c r="F59" i="1"/>
  <c r="J58" i="1"/>
  <c r="I58" i="1"/>
  <c r="H58" i="1"/>
  <c r="G58" i="1"/>
  <c r="F58" i="1"/>
  <c r="E58" i="1"/>
  <c r="J57" i="1"/>
  <c r="I57" i="1"/>
  <c r="H57" i="1"/>
  <c r="F57" i="1" s="1"/>
  <c r="G57" i="1"/>
  <c r="E57" i="1"/>
  <c r="J56" i="1"/>
  <c r="J54" i="1" s="1"/>
  <c r="I56" i="1"/>
  <c r="H56" i="1"/>
  <c r="G56" i="1"/>
  <c r="G54" i="1" s="1"/>
  <c r="F56" i="1"/>
  <c r="E56" i="1"/>
  <c r="J55" i="1"/>
  <c r="I55" i="1"/>
  <c r="H55" i="1"/>
  <c r="F55" i="1" s="1"/>
  <c r="F54" i="1" s="1"/>
  <c r="G55" i="1"/>
  <c r="E55" i="1"/>
  <c r="M54" i="1"/>
  <c r="L54" i="1"/>
  <c r="K54" i="1"/>
  <c r="I54" i="1"/>
  <c r="E54" i="1"/>
  <c r="J53" i="1"/>
  <c r="I53" i="1"/>
  <c r="H53" i="1"/>
  <c r="G53" i="1"/>
  <c r="F53" i="1" s="1"/>
  <c r="E53" i="1"/>
  <c r="J52" i="1"/>
  <c r="I52" i="1"/>
  <c r="F52" i="1" s="1"/>
  <c r="H52" i="1"/>
  <c r="G52" i="1"/>
  <c r="E52" i="1"/>
  <c r="J51" i="1"/>
  <c r="I51" i="1"/>
  <c r="H51" i="1"/>
  <c r="G51" i="1"/>
  <c r="F51" i="1" s="1"/>
  <c r="E51" i="1"/>
  <c r="J50" i="1"/>
  <c r="I50" i="1"/>
  <c r="F50" i="1" s="1"/>
  <c r="H50" i="1"/>
  <c r="G50" i="1"/>
  <c r="E50" i="1"/>
  <c r="J49" i="1"/>
  <c r="I49" i="1"/>
  <c r="H49" i="1"/>
  <c r="G49" i="1"/>
  <c r="F49" i="1" s="1"/>
  <c r="E49" i="1"/>
  <c r="J48" i="1"/>
  <c r="I48" i="1"/>
  <c r="F48" i="1" s="1"/>
  <c r="H48" i="1"/>
  <c r="G48" i="1"/>
  <c r="E48" i="1"/>
  <c r="J47" i="1"/>
  <c r="I47" i="1"/>
  <c r="H47" i="1"/>
  <c r="G47" i="1"/>
  <c r="F47" i="1" s="1"/>
  <c r="E47" i="1"/>
  <c r="J46" i="1"/>
  <c r="I46" i="1"/>
  <c r="F46" i="1" s="1"/>
  <c r="H46" i="1"/>
  <c r="G46" i="1"/>
  <c r="E46" i="1"/>
  <c r="J45" i="1"/>
  <c r="I45" i="1"/>
  <c r="H45" i="1"/>
  <c r="G45" i="1"/>
  <c r="F45" i="1" s="1"/>
  <c r="E45" i="1"/>
  <c r="J44" i="1"/>
  <c r="J38" i="1" s="1"/>
  <c r="I44" i="1"/>
  <c r="F44" i="1" s="1"/>
  <c r="H44" i="1"/>
  <c r="G44" i="1"/>
  <c r="G38" i="1" s="1"/>
  <c r="E44" i="1"/>
  <c r="J43" i="1"/>
  <c r="I43" i="1"/>
  <c r="H43" i="1"/>
  <c r="G43" i="1"/>
  <c r="F43" i="1" s="1"/>
  <c r="E43" i="1"/>
  <c r="J42" i="1"/>
  <c r="I42" i="1"/>
  <c r="F42" i="1" s="1"/>
  <c r="H42" i="1"/>
  <c r="G42" i="1"/>
  <c r="E42" i="1"/>
  <c r="J41" i="1"/>
  <c r="I41" i="1"/>
  <c r="H41" i="1"/>
  <c r="G41" i="1"/>
  <c r="F41" i="1" s="1"/>
  <c r="E41" i="1"/>
  <c r="J40" i="1"/>
  <c r="I40" i="1"/>
  <c r="F40" i="1" s="1"/>
  <c r="H40" i="1"/>
  <c r="G40" i="1"/>
  <c r="E40" i="1"/>
  <c r="E38" i="1" s="1"/>
  <c r="J39" i="1"/>
  <c r="I39" i="1"/>
  <c r="H39" i="1"/>
  <c r="G39" i="1"/>
  <c r="F39" i="1" s="1"/>
  <c r="E39" i="1"/>
  <c r="M38" i="1"/>
  <c r="L38" i="1"/>
  <c r="K38" i="1"/>
  <c r="H38" i="1"/>
  <c r="J37" i="1"/>
  <c r="I37" i="1"/>
  <c r="H37" i="1"/>
  <c r="G37" i="1"/>
  <c r="F37" i="1"/>
  <c r="E37" i="1"/>
  <c r="J36" i="1"/>
  <c r="I36" i="1"/>
  <c r="H36" i="1"/>
  <c r="F36" i="1" s="1"/>
  <c r="G36" i="1"/>
  <c r="E36" i="1"/>
  <c r="F35" i="1"/>
  <c r="F34" i="1"/>
  <c r="J33" i="1"/>
  <c r="I33" i="1"/>
  <c r="H33" i="1"/>
  <c r="F33" i="1" s="1"/>
  <c r="G33" i="1"/>
  <c r="E33" i="1"/>
  <c r="J32" i="1"/>
  <c r="I32" i="1"/>
  <c r="H32" i="1"/>
  <c r="G32" i="1"/>
  <c r="F32" i="1"/>
  <c r="E32" i="1"/>
  <c r="J31" i="1"/>
  <c r="I31" i="1"/>
  <c r="I25" i="1" s="1"/>
  <c r="I22" i="1" s="1"/>
  <c r="H31" i="1"/>
  <c r="F31" i="1" s="1"/>
  <c r="G31" i="1"/>
  <c r="E31" i="1"/>
  <c r="E25" i="1" s="1"/>
  <c r="E22" i="1" s="1"/>
  <c r="E62" i="1" s="1"/>
  <c r="J30" i="1"/>
  <c r="I30" i="1"/>
  <c r="H30" i="1"/>
  <c r="G30" i="1"/>
  <c r="F30" i="1"/>
  <c r="E30" i="1"/>
  <c r="J29" i="1"/>
  <c r="I29" i="1"/>
  <c r="H29" i="1"/>
  <c r="F29" i="1" s="1"/>
  <c r="G29" i="1"/>
  <c r="E29" i="1"/>
  <c r="J28" i="1"/>
  <c r="I28" i="1"/>
  <c r="H28" i="1"/>
  <c r="G28" i="1"/>
  <c r="F28" i="1"/>
  <c r="E28" i="1"/>
  <c r="J27" i="1"/>
  <c r="I27" i="1"/>
  <c r="H27" i="1"/>
  <c r="F27" i="1" s="1"/>
  <c r="G27" i="1"/>
  <c r="E27" i="1"/>
  <c r="J26" i="1"/>
  <c r="J25" i="1" s="1"/>
  <c r="I26" i="1"/>
  <c r="H26" i="1"/>
  <c r="G26" i="1"/>
  <c r="F26" i="1"/>
  <c r="F25" i="1" s="1"/>
  <c r="E26" i="1"/>
  <c r="M25" i="1"/>
  <c r="L25" i="1"/>
  <c r="K25" i="1"/>
  <c r="G25" i="1"/>
  <c r="F24" i="1"/>
  <c r="J23" i="1"/>
  <c r="I23" i="1"/>
  <c r="H23" i="1"/>
  <c r="G23" i="1"/>
  <c r="F23" i="1"/>
  <c r="E23" i="1"/>
  <c r="M22" i="1"/>
  <c r="M62" i="1" s="1"/>
  <c r="M63" i="1" s="1"/>
  <c r="L22" i="1"/>
  <c r="L62" i="1" s="1"/>
  <c r="L63" i="1" s="1"/>
  <c r="K22" i="1"/>
  <c r="K62" i="1" s="1"/>
  <c r="K63" i="1" s="1"/>
  <c r="G22" i="1"/>
  <c r="G62" i="1" s="1"/>
  <c r="F15" i="1"/>
  <c r="E15" i="1"/>
  <c r="F13" i="1"/>
  <c r="E13" i="1"/>
  <c r="B13" i="1"/>
  <c r="G11" i="1"/>
  <c r="F11" i="1"/>
  <c r="B11" i="1"/>
  <c r="E103" i="1" l="1"/>
  <c r="E63" i="1"/>
  <c r="F66" i="1"/>
  <c r="G63" i="1"/>
  <c r="G103" i="1"/>
  <c r="F38" i="1"/>
  <c r="F22" i="1"/>
  <c r="F62" i="1" s="1"/>
  <c r="J22" i="1"/>
  <c r="J62" i="1" s="1"/>
  <c r="H54" i="1"/>
  <c r="H75" i="1"/>
  <c r="H84" i="1"/>
  <c r="F77" i="1"/>
  <c r="F75" i="1" s="1"/>
  <c r="F86" i="1"/>
  <c r="F84" i="1" s="1"/>
  <c r="H25" i="1"/>
  <c r="H22" i="1" s="1"/>
  <c r="I38" i="1"/>
  <c r="I62" i="1" s="1"/>
  <c r="H66" i="1"/>
  <c r="H64" i="1" s="1"/>
  <c r="I103" i="1" l="1"/>
  <c r="I63" i="1"/>
  <c r="F63" i="1"/>
  <c r="F103" i="1"/>
  <c r="F64" i="1"/>
  <c r="H62" i="1"/>
  <c r="J63" i="1"/>
  <c r="J103" i="1"/>
  <c r="H103" i="1" l="1"/>
  <c r="H63" i="1"/>
  <c r="B63" i="1" s="1"/>
  <c r="B103" i="1" l="1"/>
</calcChain>
</file>

<file path=xl/comments1.xml><?xml version="1.0" encoding="utf-8"?>
<comments xmlns="http://schemas.openxmlformats.org/spreadsheetml/2006/main">
  <authors>
    <author>Author</author>
  </authors>
  <commentList>
    <comment ref="J105" author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<sst xmlns="http://schemas.openxmlformats.org/spreadsheetml/2006/main" count="241" uniqueCount="170">
  <si>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r>
      <t xml:space="preserve">            </t>
    </r>
    <r>
      <rPr>
        <b/>
        <i/>
        <sz val="14"/>
        <color indexed="20"/>
        <rFont val="Times New Roman"/>
        <family val="1"/>
        <charset val="204"/>
      </rPr>
      <t>ОТЧЕТ</t>
    </r>
    <r>
      <rPr>
        <b/>
        <sz val="14"/>
        <rFont val="Times New Roman"/>
        <family val="1"/>
        <charset val="204"/>
      </rPr>
      <t xml:space="preserve"> ЗА КАСОВОТО   ИЗПЪЛНЕНИЕ   НА   БЮДЖЕТА, СРЕДСТВАТА ОТ ЕВРОПЕЙСКИЯ СЪЮЗ И ЧУЖДИТЕ СРЕДСТВА</t>
    </r>
  </si>
  <si>
    <t xml:space="preserve">за периода      от </t>
  </si>
  <si>
    <t>до</t>
  </si>
  <si>
    <t xml:space="preserve">                                  (наименование на разпоредителя с бюджет)</t>
  </si>
  <si>
    <t xml:space="preserve">               (наименование на първостепенния разпоредител с бюджет)</t>
  </si>
  <si>
    <t>финансово-правна форма</t>
  </si>
  <si>
    <t>(в левове)</t>
  </si>
  <si>
    <t>§§</t>
  </si>
  <si>
    <t>Годишен         уточнен план                           2015 г.</t>
  </si>
  <si>
    <t>ОТЧЕТ               2015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</si>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</sst>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л_в_._-;\-* #,##0.00\ _л_в_._-;_-* &quot;-&quot;??\ _л_в_._-;_-@_-"/>
    <numFmt numFmtId="165" formatCode="dd\.m\.yyyy\ &quot;г.&quot;;@"/>
    <numFmt numFmtId="166" formatCode="0&quot; &quot;0&quot; &quot;0&quot; &quot;0"/>
    <numFmt numFmtId="167" formatCode="0.0"/>
    <numFmt numFmtId="169" formatCode="#,##0;[Red]\(#,##0\)"/>
    <numFmt numFmtId="170" formatCode="00&quot;.&quot;00&quot;.&quot;0000&quot; г.&quot;"/>
  </numFmts>
  <fonts count="40"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b/>
      <i/>
      <sz val="14"/>
      <color indexed="20"/>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FFFCC"/>
        <bgColor indexed="64"/>
      </patternFill>
    </fill>
    <fill>
      <patternFill patternType="solid">
        <fgColor rgb="FFFFFF99"/>
        <bgColor indexed="64"/>
      </patternFill>
    </fill>
    <fill>
      <patternFill patternType="solid">
        <fgColor rgb="FFE2F999"/>
        <bgColor indexed="64"/>
      </patternFill>
    </fill>
    <fill>
      <patternFill patternType="solid">
        <fgColor rgb="FFF0FDCF"/>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5">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0" fontId="9" fillId="0" borderId="0"/>
    <xf numFmtId="0" fontId="9" fillId="0" borderId="0"/>
    <xf numFmtId="0" fontId="9" fillId="0" borderId="0"/>
  </cellStyleXfs>
  <cellXfs count="421">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10" fillId="2" borderId="0" xfId="2" applyFont="1" applyFill="1" applyAlignment="1" applyProtection="1">
      <alignment horizontal="left" vertical="center"/>
    </xf>
    <xf numFmtId="0" fontId="11" fillId="5" borderId="5" xfId="0" applyFont="1" applyFill="1" applyBorder="1" applyAlignment="1" applyProtection="1">
      <alignment horizontal="center" vertical="center"/>
    </xf>
    <xf numFmtId="0" fontId="3" fillId="2" borderId="0" xfId="0" applyFont="1" applyFill="1" applyAlignment="1" applyProtection="1">
      <alignment horizontal="center"/>
    </xf>
    <xf numFmtId="165" fontId="10" fillId="5" borderId="5" xfId="2" quotePrefix="1" applyNumberFormat="1" applyFont="1" applyFill="1" applyBorder="1" applyAlignment="1" applyProtection="1">
      <alignment horizontal="center" vertical="center"/>
    </xf>
    <xf numFmtId="165" fontId="12" fillId="5" borderId="6"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11" fillId="3" borderId="0" xfId="0" applyFont="1" applyFill="1" applyBorder="1" applyProtection="1"/>
    <xf numFmtId="0" fontId="13" fillId="2" borderId="0" xfId="2" quotePrefix="1" applyFont="1" applyFill="1" applyAlignment="1" applyProtection="1">
      <alignment vertical="center"/>
    </xf>
    <xf numFmtId="0" fontId="11" fillId="2" borderId="0" xfId="0" applyFont="1" applyFill="1" applyAlignment="1" applyProtection="1">
      <alignment horizontal="center" vertical="center"/>
    </xf>
    <xf numFmtId="0" fontId="4" fillId="2" borderId="0" xfId="0" applyFont="1" applyFill="1" applyAlignment="1" applyProtection="1">
      <alignment horizontal="right"/>
    </xf>
    <xf numFmtId="0" fontId="6" fillId="6"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166" fontId="14" fillId="6" borderId="5" xfId="2" applyNumberFormat="1" applyFont="1" applyFill="1" applyBorder="1" applyAlignment="1" applyProtection="1">
      <alignment horizontal="center" vertical="center"/>
    </xf>
    <xf numFmtId="0" fontId="10"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1" fillId="2" borderId="0" xfId="0" applyFont="1" applyFill="1" applyBorder="1" applyProtection="1"/>
    <xf numFmtId="0" fontId="14" fillId="5" borderId="5" xfId="0" applyNumberFormat="1" applyFont="1" applyFill="1" applyBorder="1" applyAlignment="1" applyProtection="1">
      <alignment horizontal="center" vertical="center"/>
    </xf>
    <xf numFmtId="0" fontId="16" fillId="5"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7" xfId="0" applyFont="1" applyBorder="1" applyProtection="1"/>
    <xf numFmtId="0" fontId="11" fillId="0" borderId="7" xfId="0" applyFont="1" applyBorder="1" applyProtection="1"/>
    <xf numFmtId="0" fontId="2" fillId="2" borderId="0" xfId="0" applyFont="1" applyFill="1" applyBorder="1" applyProtection="1"/>
    <xf numFmtId="0" fontId="11" fillId="2" borderId="7" xfId="0" applyFont="1" applyFill="1" applyBorder="1" applyProtection="1"/>
    <xf numFmtId="0" fontId="3" fillId="2" borderId="7" xfId="0" applyFont="1" applyFill="1" applyBorder="1" applyProtection="1"/>
    <xf numFmtId="0" fontId="3" fillId="2" borderId="7" xfId="0" applyFont="1" applyFill="1" applyBorder="1" applyAlignment="1" applyProtection="1">
      <alignment horizontal="right"/>
    </xf>
    <xf numFmtId="167" fontId="3" fillId="2" borderId="8" xfId="0" applyNumberFormat="1" applyFont="1" applyFill="1" applyBorder="1" applyProtection="1"/>
    <xf numFmtId="167" fontId="3" fillId="2" borderId="9" xfId="0" applyNumberFormat="1" applyFont="1" applyFill="1" applyBorder="1" applyProtection="1"/>
    <xf numFmtId="167" fontId="3" fillId="2" borderId="0" xfId="0" applyNumberFormat="1" applyFont="1" applyFill="1" applyBorder="1" applyProtection="1"/>
    <xf numFmtId="167" fontId="3" fillId="2" borderId="0" xfId="0" applyNumberFormat="1" applyFont="1" applyFill="1" applyBorder="1" applyAlignment="1" applyProtection="1">
      <alignment horizontal="left"/>
    </xf>
    <xf numFmtId="0" fontId="11" fillId="2" borderId="0" xfId="0" applyFont="1" applyFill="1" applyProtection="1"/>
    <xf numFmtId="0" fontId="3" fillId="2" borderId="10" xfId="0" quotePrefix="1" applyFont="1" applyFill="1" applyBorder="1" applyAlignment="1" applyProtection="1">
      <alignment horizontal="center"/>
    </xf>
    <xf numFmtId="0" fontId="3" fillId="2" borderId="11" xfId="0" quotePrefix="1" applyFont="1" applyFill="1" applyBorder="1" applyAlignment="1" applyProtection="1">
      <alignment horizontal="center"/>
    </xf>
    <xf numFmtId="0" fontId="17" fillId="6" borderId="12" xfId="2" applyFont="1" applyFill="1" applyBorder="1" applyAlignment="1" applyProtection="1">
      <alignment horizontal="center" vertical="center" wrapText="1"/>
    </xf>
    <xf numFmtId="0" fontId="12" fillId="6" borderId="12" xfId="0" applyFont="1" applyFill="1" applyBorder="1" applyAlignment="1" applyProtection="1">
      <alignment horizontal="center" vertical="center" wrapText="1"/>
    </xf>
    <xf numFmtId="0" fontId="18" fillId="6" borderId="13" xfId="0" applyFont="1" applyFill="1" applyBorder="1" applyAlignment="1" applyProtection="1">
      <alignment horizontal="left" vertical="center"/>
    </xf>
    <xf numFmtId="0" fontId="18" fillId="6" borderId="14" xfId="2" applyFont="1" applyFill="1" applyBorder="1" applyAlignment="1" applyProtection="1">
      <alignment horizontal="left" vertical="center"/>
    </xf>
    <xf numFmtId="0" fontId="18" fillId="6" borderId="14" xfId="0" applyFont="1" applyFill="1" applyBorder="1" applyAlignment="1" applyProtection="1">
      <alignment horizontal="left" vertical="center"/>
    </xf>
    <xf numFmtId="0" fontId="18" fillId="6" borderId="15" xfId="2" applyFont="1" applyFill="1" applyBorder="1" applyAlignment="1" applyProtection="1">
      <alignment horizontal="left" vertical="center"/>
    </xf>
    <xf numFmtId="167" fontId="3" fillId="0" borderId="16" xfId="0" applyNumberFormat="1" applyFont="1" applyFill="1" applyBorder="1" applyAlignment="1" applyProtection="1">
      <alignment horizontal="center" vertical="center" wrapText="1"/>
    </xf>
    <xf numFmtId="167" fontId="3" fillId="2" borderId="11" xfId="0" applyNumberFormat="1" applyFont="1" applyFill="1" applyBorder="1" applyAlignment="1" applyProtection="1">
      <alignment horizontal="center" vertical="center" wrapText="1"/>
    </xf>
    <xf numFmtId="0" fontId="6" fillId="6" borderId="17" xfId="2" applyFont="1" applyFill="1" applyBorder="1" applyAlignment="1" applyProtection="1">
      <alignment horizontal="center" vertical="center"/>
    </xf>
    <xf numFmtId="0" fontId="11" fillId="0" borderId="0" xfId="0" applyFont="1" applyProtection="1"/>
    <xf numFmtId="0" fontId="5" fillId="2" borderId="16" xfId="0" quotePrefix="1" applyFont="1" applyFill="1" applyBorder="1" applyAlignment="1" applyProtection="1">
      <alignment horizontal="center" vertical="top"/>
    </xf>
    <xf numFmtId="0" fontId="3" fillId="2" borderId="16" xfId="0" quotePrefix="1" applyFont="1" applyFill="1" applyBorder="1" applyAlignment="1" applyProtection="1">
      <alignment horizontal="center"/>
    </xf>
    <xf numFmtId="0" fontId="17" fillId="6" borderId="16" xfId="2" applyFont="1" applyFill="1" applyBorder="1" applyAlignment="1" applyProtection="1">
      <alignment horizontal="center" vertical="center" wrapText="1"/>
    </xf>
    <xf numFmtId="0" fontId="12" fillId="6" borderId="16" xfId="0" applyFont="1" applyFill="1" applyBorder="1" applyAlignment="1" applyProtection="1">
      <alignment horizontal="center" vertical="center" wrapText="1"/>
    </xf>
    <xf numFmtId="0" fontId="18" fillId="5" borderId="6" xfId="0" applyFont="1" applyFill="1" applyBorder="1" applyAlignment="1" applyProtection="1">
      <alignment horizontal="center" vertical="center" wrapText="1"/>
    </xf>
    <xf numFmtId="0" fontId="18" fillId="5" borderId="5" xfId="0" applyFont="1" applyFill="1" applyBorder="1" applyAlignment="1" applyProtection="1">
      <alignment horizontal="center" vertical="center" wrapText="1"/>
    </xf>
    <xf numFmtId="0" fontId="18" fillId="5" borderId="18" xfId="0" applyFont="1" applyFill="1" applyBorder="1" applyAlignment="1" applyProtection="1">
      <alignment horizontal="center" vertical="center" wrapText="1"/>
    </xf>
    <xf numFmtId="0" fontId="3" fillId="0" borderId="10" xfId="0" applyFont="1" applyBorder="1" applyAlignment="1" applyProtection="1">
      <alignment horizontal="center"/>
    </xf>
    <xf numFmtId="0" fontId="3" fillId="2" borderId="11" xfId="0" applyFont="1" applyFill="1" applyBorder="1" applyAlignment="1" applyProtection="1">
      <alignment horizontal="center"/>
    </xf>
    <xf numFmtId="0" fontId="6" fillId="5" borderId="5" xfId="0" applyFont="1" applyFill="1" applyBorder="1" applyAlignment="1" applyProtection="1">
      <alignment horizontal="left" vertical="center" wrapText="1"/>
    </xf>
    <xf numFmtId="0" fontId="11" fillId="2" borderId="10" xfId="0" applyFont="1" applyFill="1" applyBorder="1" applyAlignment="1" applyProtection="1">
      <alignment horizontal="center"/>
    </xf>
    <xf numFmtId="0" fontId="3" fillId="2" borderId="10" xfId="0" applyFont="1" applyFill="1" applyBorder="1" applyAlignment="1" applyProtection="1">
      <alignment horizontal="center"/>
    </xf>
    <xf numFmtId="0" fontId="3" fillId="2" borderId="19" xfId="0" applyFont="1" applyFill="1" applyBorder="1" applyAlignment="1" applyProtection="1">
      <alignment horizontal="center"/>
    </xf>
    <xf numFmtId="0" fontId="3" fillId="2" borderId="20" xfId="0" applyFont="1" applyFill="1" applyBorder="1" applyAlignment="1" applyProtection="1">
      <alignment horizontal="center"/>
    </xf>
    <xf numFmtId="0" fontId="3" fillId="2" borderId="21" xfId="0" applyFont="1" applyFill="1" applyBorder="1" applyAlignment="1" applyProtection="1">
      <alignment horizontal="center"/>
    </xf>
    <xf numFmtId="0" fontId="3" fillId="0" borderId="16" xfId="0" applyFont="1" applyBorder="1" applyAlignment="1" applyProtection="1">
      <alignment horizontal="center"/>
    </xf>
    <xf numFmtId="0" fontId="6" fillId="2" borderId="22" xfId="0" applyFont="1" applyFill="1" applyBorder="1" applyAlignment="1" applyProtection="1">
      <alignment horizontal="left"/>
    </xf>
    <xf numFmtId="0" fontId="11" fillId="2" borderId="23" xfId="0" applyFont="1" applyFill="1" applyBorder="1" applyAlignment="1" applyProtection="1">
      <alignment horizontal="center"/>
    </xf>
    <xf numFmtId="0" fontId="11" fillId="2" borderId="23" xfId="0" applyFont="1" applyFill="1" applyBorder="1" applyProtection="1"/>
    <xf numFmtId="0" fontId="3" fillId="2" borderId="23" xfId="0" quotePrefix="1" applyFont="1" applyFill="1" applyBorder="1" applyAlignment="1" applyProtection="1">
      <alignment horizontal="center"/>
    </xf>
    <xf numFmtId="0" fontId="18" fillId="2" borderId="24"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18" xfId="0" quotePrefix="1" applyFont="1" applyFill="1" applyBorder="1" applyAlignment="1" applyProtection="1">
      <alignment horizontal="center"/>
    </xf>
    <xf numFmtId="0" fontId="4" fillId="0" borderId="25" xfId="0" quotePrefix="1" applyFont="1" applyBorder="1" applyAlignment="1" applyProtection="1">
      <alignment horizontal="center"/>
    </xf>
    <xf numFmtId="0" fontId="2" fillId="2" borderId="11" xfId="0" applyFont="1" applyFill="1" applyBorder="1" applyProtection="1"/>
    <xf numFmtId="0" fontId="6" fillId="2" borderId="5" xfId="0" quotePrefix="1" applyFont="1" applyFill="1" applyBorder="1" applyAlignment="1" applyProtection="1">
      <alignment horizontal="left"/>
    </xf>
    <xf numFmtId="0" fontId="11" fillId="2" borderId="10" xfId="0" applyFont="1" applyFill="1" applyBorder="1" applyProtection="1"/>
    <xf numFmtId="0" fontId="3" fillId="2" borderId="10" xfId="0" applyFont="1" applyFill="1" applyBorder="1" applyAlignment="1" applyProtection="1"/>
    <xf numFmtId="0" fontId="3" fillId="2" borderId="26" xfId="0" applyFont="1" applyFill="1" applyBorder="1" applyAlignment="1" applyProtection="1"/>
    <xf numFmtId="0" fontId="3" fillId="2" borderId="27" xfId="0" applyFont="1" applyFill="1" applyBorder="1" applyAlignment="1" applyProtection="1"/>
    <xf numFmtId="0" fontId="3" fillId="2" borderId="28" xfId="0" applyFont="1" applyFill="1" applyBorder="1" applyAlignment="1" applyProtection="1"/>
    <xf numFmtId="0" fontId="3" fillId="0" borderId="29" xfId="0" applyFont="1" applyBorder="1" applyAlignment="1" applyProtection="1"/>
    <xf numFmtId="0" fontId="3" fillId="2" borderId="11" xfId="0" applyFont="1" applyFill="1" applyBorder="1" applyAlignment="1" applyProtection="1"/>
    <xf numFmtId="0" fontId="6" fillId="2" borderId="27" xfId="0" applyFont="1" applyFill="1" applyBorder="1" applyAlignment="1" applyProtection="1">
      <alignment horizontal="left"/>
    </xf>
    <xf numFmtId="0" fontId="11" fillId="0" borderId="0" xfId="0" applyFont="1" applyBorder="1" applyProtection="1"/>
    <xf numFmtId="0" fontId="5" fillId="6" borderId="30" xfId="0" applyFont="1" applyFill="1" applyBorder="1" applyAlignment="1" applyProtection="1">
      <alignment horizontal="left"/>
    </xf>
    <xf numFmtId="0" fontId="11" fillId="6" borderId="30" xfId="0" applyFont="1" applyFill="1" applyBorder="1" applyAlignment="1" applyProtection="1">
      <alignment horizontal="left"/>
    </xf>
    <xf numFmtId="0" fontId="3" fillId="6" borderId="30" xfId="0" quotePrefix="1" applyFont="1" applyFill="1" applyBorder="1" applyAlignment="1" applyProtection="1">
      <alignment horizontal="left"/>
    </xf>
    <xf numFmtId="3" fontId="3" fillId="6" borderId="30" xfId="0" applyNumberFormat="1" applyFont="1" applyFill="1" applyBorder="1" applyAlignment="1" applyProtection="1"/>
    <xf numFmtId="3" fontId="11" fillId="6" borderId="31" xfId="0" applyNumberFormat="1" applyFont="1" applyFill="1" applyBorder="1" applyAlignment="1" applyProtection="1"/>
    <xf numFmtId="3" fontId="11" fillId="6" borderId="32" xfId="0" applyNumberFormat="1" applyFont="1" applyFill="1" applyBorder="1" applyAlignment="1" applyProtection="1"/>
    <xf numFmtId="3" fontId="11" fillId="6" borderId="33" xfId="0" applyNumberFormat="1" applyFont="1" applyFill="1" applyBorder="1" applyAlignment="1" applyProtection="1"/>
    <xf numFmtId="1" fontId="3" fillId="0" borderId="25" xfId="0" applyNumberFormat="1" applyFont="1" applyBorder="1" applyAlignment="1" applyProtection="1"/>
    <xf numFmtId="4" fontId="3" fillId="2" borderId="11" xfId="0" applyNumberFormat="1" applyFont="1" applyFill="1" applyBorder="1" applyAlignment="1" applyProtection="1"/>
    <xf numFmtId="3" fontId="6" fillId="6" borderId="32" xfId="0" applyNumberFormat="1" applyFont="1" applyFill="1" applyBorder="1" applyAlignment="1" applyProtection="1">
      <alignment horizontal="center"/>
    </xf>
    <xf numFmtId="167" fontId="11" fillId="0" borderId="34" xfId="0" applyNumberFormat="1" applyFont="1" applyBorder="1" applyProtection="1"/>
    <xf numFmtId="0" fontId="11" fillId="2" borderId="35" xfId="0" applyFont="1" applyFill="1" applyBorder="1" applyAlignment="1" applyProtection="1">
      <alignment horizontal="left"/>
    </xf>
    <xf numFmtId="3" fontId="11" fillId="2" borderId="35" xfId="0" applyNumberFormat="1" applyFont="1" applyFill="1" applyBorder="1" applyAlignment="1" applyProtection="1"/>
    <xf numFmtId="3" fontId="11" fillId="2" borderId="36" xfId="0" applyNumberFormat="1" applyFont="1" applyFill="1" applyBorder="1" applyAlignment="1" applyProtection="1"/>
    <xf numFmtId="3" fontId="11" fillId="2" borderId="37" xfId="0" applyNumberFormat="1" applyFont="1" applyFill="1" applyBorder="1" applyAlignment="1" applyProtection="1"/>
    <xf numFmtId="3" fontId="11" fillId="2" borderId="38" xfId="0" applyNumberFormat="1" applyFont="1" applyFill="1" applyBorder="1" applyAlignment="1" applyProtection="1"/>
    <xf numFmtId="1" fontId="3" fillId="0" borderId="12" xfId="0" applyNumberFormat="1" applyFont="1" applyBorder="1" applyAlignment="1" applyProtection="1"/>
    <xf numFmtId="1" fontId="3" fillId="2" borderId="11" xfId="0" applyNumberFormat="1" applyFont="1" applyFill="1" applyBorder="1" applyAlignment="1" applyProtection="1">
      <alignment horizontal="right"/>
    </xf>
    <xf numFmtId="3" fontId="19" fillId="2" borderId="37" xfId="0" applyNumberFormat="1" applyFont="1" applyFill="1" applyBorder="1" applyAlignment="1" applyProtection="1">
      <alignment horizontal="center"/>
    </xf>
    <xf numFmtId="167" fontId="11" fillId="0" borderId="0" xfId="0" applyNumberFormat="1" applyFont="1" applyBorder="1" applyProtection="1"/>
    <xf numFmtId="0" fontId="11" fillId="2" borderId="39" xfId="0" applyFont="1" applyFill="1" applyBorder="1" applyAlignment="1" applyProtection="1">
      <alignment horizontal="left"/>
    </xf>
    <xf numFmtId="3" fontId="11" fillId="2" borderId="39" xfId="0" applyNumberFormat="1" applyFont="1" applyFill="1" applyBorder="1" applyAlignment="1" applyProtection="1"/>
    <xf numFmtId="3" fontId="11" fillId="2" borderId="40" xfId="0" applyNumberFormat="1" applyFont="1" applyFill="1" applyBorder="1" applyAlignment="1" applyProtection="1"/>
    <xf numFmtId="3" fontId="11" fillId="2" borderId="41" xfId="0" applyNumberFormat="1" applyFont="1" applyFill="1" applyBorder="1" applyAlignment="1" applyProtection="1"/>
    <xf numFmtId="3" fontId="11" fillId="2" borderId="42" xfId="0" applyNumberFormat="1" applyFont="1" applyFill="1" applyBorder="1" applyAlignment="1" applyProtection="1"/>
    <xf numFmtId="1" fontId="3" fillId="0" borderId="43" xfId="0" applyNumberFormat="1" applyFont="1" applyBorder="1" applyAlignment="1" applyProtection="1"/>
    <xf numFmtId="3" fontId="19" fillId="2" borderId="41" xfId="0" applyNumberFormat="1" applyFont="1" applyFill="1" applyBorder="1" applyAlignment="1" applyProtection="1">
      <alignment horizontal="center"/>
    </xf>
    <xf numFmtId="0" fontId="11" fillId="2" borderId="23" xfId="0" applyFont="1" applyFill="1" applyBorder="1" applyAlignment="1" applyProtection="1">
      <alignment horizontal="left"/>
    </xf>
    <xf numFmtId="3" fontId="11" fillId="2" borderId="23" xfId="0" applyNumberFormat="1" applyFont="1" applyFill="1" applyBorder="1" applyAlignment="1" applyProtection="1"/>
    <xf numFmtId="3" fontId="11" fillId="2" borderId="24" xfId="0" applyNumberFormat="1" applyFont="1" applyFill="1" applyBorder="1" applyAlignment="1" applyProtection="1"/>
    <xf numFmtId="3" fontId="11" fillId="2" borderId="5" xfId="0" applyNumberFormat="1" applyFont="1" applyFill="1" applyBorder="1" applyAlignment="1" applyProtection="1"/>
    <xf numFmtId="3" fontId="11" fillId="2" borderId="18" xfId="0" applyNumberFormat="1" applyFont="1" applyFill="1" applyBorder="1" applyAlignment="1" applyProtection="1"/>
    <xf numFmtId="3" fontId="19" fillId="2" borderId="5" xfId="0" applyNumberFormat="1" applyFont="1" applyFill="1" applyBorder="1" applyAlignment="1" applyProtection="1">
      <alignment horizontal="center"/>
    </xf>
    <xf numFmtId="0" fontId="11" fillId="2" borderId="16" xfId="0" applyFont="1" applyFill="1" applyBorder="1" applyAlignment="1" applyProtection="1">
      <alignment horizontal="left"/>
    </xf>
    <xf numFmtId="3" fontId="11" fillId="2" borderId="16" xfId="0" applyNumberFormat="1" applyFont="1" applyFill="1" applyBorder="1" applyAlignment="1" applyProtection="1"/>
    <xf numFmtId="3" fontId="11" fillId="2" borderId="44" xfId="0" applyNumberFormat="1" applyFont="1" applyFill="1" applyBorder="1" applyAlignment="1" applyProtection="1"/>
    <xf numFmtId="3" fontId="11" fillId="2" borderId="22" xfId="0" applyNumberFormat="1" applyFont="1" applyFill="1" applyBorder="1" applyAlignment="1" applyProtection="1"/>
    <xf numFmtId="3" fontId="11" fillId="2" borderId="45" xfId="0" applyNumberFormat="1" applyFont="1" applyFill="1" applyBorder="1" applyAlignment="1" applyProtection="1"/>
    <xf numFmtId="3" fontId="19" fillId="2" borderId="22" xfId="0" applyNumberFormat="1" applyFont="1" applyFill="1" applyBorder="1" applyAlignment="1" applyProtection="1">
      <alignment horizontal="center"/>
    </xf>
    <xf numFmtId="0" fontId="11" fillId="5" borderId="46" xfId="0" applyFont="1" applyFill="1" applyBorder="1" applyAlignment="1" applyProtection="1">
      <alignment horizontal="left"/>
    </xf>
    <xf numFmtId="1" fontId="3" fillId="5" borderId="46" xfId="0" applyNumberFormat="1" applyFont="1" applyFill="1" applyBorder="1" applyAlignment="1" applyProtection="1"/>
    <xf numFmtId="3" fontId="19" fillId="5" borderId="46" xfId="0" applyNumberFormat="1" applyFont="1" applyFill="1" applyBorder="1" applyAlignment="1" applyProtection="1"/>
    <xf numFmtId="3" fontId="19" fillId="5" borderId="47" xfId="0" applyNumberFormat="1" applyFont="1" applyFill="1" applyBorder="1" applyAlignment="1" applyProtection="1"/>
    <xf numFmtId="3" fontId="19" fillId="5" borderId="48" xfId="0" applyNumberFormat="1" applyFont="1" applyFill="1" applyBorder="1" applyAlignment="1" applyProtection="1"/>
    <xf numFmtId="3" fontId="19" fillId="5" borderId="49" xfId="0" applyNumberFormat="1" applyFont="1" applyFill="1" applyBorder="1" applyAlignment="1" applyProtection="1"/>
    <xf numFmtId="1" fontId="3" fillId="0" borderId="16" xfId="0" applyNumberFormat="1" applyFont="1" applyBorder="1" applyAlignment="1" applyProtection="1"/>
    <xf numFmtId="3" fontId="19" fillId="5" borderId="48" xfId="0" applyNumberFormat="1" applyFont="1" applyFill="1" applyBorder="1" applyAlignment="1" applyProtection="1">
      <alignment horizontal="center"/>
    </xf>
    <xf numFmtId="0" fontId="11" fillId="5" borderId="50" xfId="0" applyFont="1" applyFill="1" applyBorder="1" applyAlignment="1" applyProtection="1">
      <alignment horizontal="left"/>
    </xf>
    <xf numFmtId="1" fontId="3" fillId="5" borderId="50" xfId="0" applyNumberFormat="1" applyFont="1" applyFill="1" applyBorder="1" applyAlignment="1" applyProtection="1"/>
    <xf numFmtId="3" fontId="19" fillId="5" borderId="50" xfId="0" applyNumberFormat="1" applyFont="1" applyFill="1" applyBorder="1" applyAlignment="1" applyProtection="1"/>
    <xf numFmtId="3" fontId="19" fillId="5" borderId="51" xfId="0" applyNumberFormat="1" applyFont="1" applyFill="1" applyBorder="1" applyAlignment="1" applyProtection="1"/>
    <xf numFmtId="3" fontId="19" fillId="5" borderId="52" xfId="0" applyNumberFormat="1" applyFont="1" applyFill="1" applyBorder="1" applyAlignment="1" applyProtection="1"/>
    <xf numFmtId="3" fontId="19" fillId="5" borderId="53" xfId="0" applyNumberFormat="1" applyFont="1" applyFill="1" applyBorder="1" applyAlignment="1" applyProtection="1"/>
    <xf numFmtId="1" fontId="3" fillId="0" borderId="23" xfId="0" applyNumberFormat="1" applyFont="1" applyBorder="1" applyAlignment="1" applyProtection="1"/>
    <xf numFmtId="3" fontId="19" fillId="5" borderId="52" xfId="0" applyNumberFormat="1" applyFont="1" applyFill="1" applyBorder="1" applyAlignment="1" applyProtection="1">
      <alignment horizontal="center"/>
    </xf>
    <xf numFmtId="0" fontId="11" fillId="5" borderId="54" xfId="0" applyFont="1" applyFill="1" applyBorder="1" applyAlignment="1" applyProtection="1">
      <alignment horizontal="left"/>
    </xf>
    <xf numFmtId="1" fontId="3" fillId="5" borderId="55" xfId="0" applyNumberFormat="1" applyFont="1" applyFill="1" applyBorder="1" applyAlignment="1" applyProtection="1"/>
    <xf numFmtId="3" fontId="19" fillId="5" borderId="55" xfId="0" applyNumberFormat="1" applyFont="1" applyFill="1" applyBorder="1" applyAlignment="1" applyProtection="1"/>
    <xf numFmtId="3" fontId="19" fillId="5" borderId="56" xfId="0" applyNumberFormat="1" applyFont="1" applyFill="1" applyBorder="1" applyAlignment="1" applyProtection="1"/>
    <xf numFmtId="3" fontId="19" fillId="5" borderId="57" xfId="0" applyNumberFormat="1" applyFont="1" applyFill="1" applyBorder="1" applyAlignment="1" applyProtection="1"/>
    <xf numFmtId="3" fontId="19" fillId="5" borderId="58" xfId="0" applyNumberFormat="1" applyFont="1" applyFill="1" applyBorder="1" applyAlignment="1" applyProtection="1"/>
    <xf numFmtId="3" fontId="19" fillId="5" borderId="57" xfId="0" applyNumberFormat="1" applyFont="1" applyFill="1" applyBorder="1" applyAlignment="1" applyProtection="1">
      <alignment horizontal="center"/>
    </xf>
    <xf numFmtId="0" fontId="11" fillId="2" borderId="59" xfId="0" applyFont="1" applyFill="1" applyBorder="1" applyAlignment="1" applyProtection="1">
      <alignment horizontal="left"/>
    </xf>
    <xf numFmtId="3" fontId="11" fillId="2" borderId="46" xfId="0" applyNumberFormat="1" applyFont="1" applyFill="1" applyBorder="1" applyAlignment="1" applyProtection="1"/>
    <xf numFmtId="3" fontId="11" fillId="2" borderId="47" xfId="0" applyNumberFormat="1" applyFont="1" applyFill="1" applyBorder="1" applyAlignment="1" applyProtection="1"/>
    <xf numFmtId="3" fontId="11" fillId="2" borderId="48" xfId="0" applyNumberFormat="1" applyFont="1" applyFill="1" applyBorder="1" applyAlignment="1" applyProtection="1"/>
    <xf numFmtId="3" fontId="11" fillId="2" borderId="49" xfId="0" applyNumberFormat="1" applyFont="1" applyFill="1" applyBorder="1" applyAlignment="1" applyProtection="1"/>
    <xf numFmtId="3" fontId="19" fillId="2" borderId="48" xfId="0" applyNumberFormat="1" applyFont="1" applyFill="1" applyBorder="1" applyAlignment="1" applyProtection="1">
      <alignment horizontal="center"/>
    </xf>
    <xf numFmtId="0" fontId="11" fillId="2" borderId="60" xfId="0" applyFont="1" applyFill="1" applyBorder="1" applyAlignment="1" applyProtection="1">
      <alignment horizontal="left"/>
    </xf>
    <xf numFmtId="3" fontId="11" fillId="2" borderId="50" xfId="0" applyNumberFormat="1" applyFont="1" applyFill="1" applyBorder="1" applyAlignment="1" applyProtection="1"/>
    <xf numFmtId="3" fontId="11" fillId="2" borderId="51" xfId="0" applyNumberFormat="1" applyFont="1" applyFill="1" applyBorder="1" applyAlignment="1" applyProtection="1"/>
    <xf numFmtId="3" fontId="11" fillId="2" borderId="52" xfId="0" applyNumberFormat="1" applyFont="1" applyFill="1" applyBorder="1" applyAlignment="1" applyProtection="1"/>
    <xf numFmtId="3" fontId="11" fillId="2" borderId="53" xfId="0" applyNumberFormat="1" applyFont="1" applyFill="1" applyBorder="1" applyAlignment="1" applyProtection="1"/>
    <xf numFmtId="3" fontId="19" fillId="2" borderId="52" xfId="0" applyNumberFormat="1" applyFont="1" applyFill="1" applyBorder="1" applyAlignment="1" applyProtection="1">
      <alignment horizontal="center"/>
    </xf>
    <xf numFmtId="1" fontId="3" fillId="0" borderId="61" xfId="0" applyNumberFormat="1" applyFont="1" applyBorder="1" applyAlignment="1" applyProtection="1"/>
    <xf numFmtId="0" fontId="11" fillId="2" borderId="62" xfId="0" applyFont="1" applyFill="1" applyBorder="1" applyAlignment="1" applyProtection="1">
      <alignment horizontal="left"/>
    </xf>
    <xf numFmtId="0" fontId="20" fillId="2" borderId="62" xfId="0" applyFont="1" applyFill="1" applyBorder="1" applyAlignment="1" applyProtection="1">
      <alignment horizontal="left"/>
    </xf>
    <xf numFmtId="0" fontId="11" fillId="2" borderId="10" xfId="0" applyFont="1" applyFill="1" applyBorder="1" applyAlignment="1" applyProtection="1">
      <alignment horizontal="left"/>
    </xf>
    <xf numFmtId="0" fontId="11" fillId="2" borderId="63" xfId="0" applyFont="1" applyFill="1" applyBorder="1" applyAlignment="1" applyProtection="1">
      <alignment horizontal="left"/>
    </xf>
    <xf numFmtId="3" fontId="11" fillId="2" borderId="61" xfId="0" applyNumberFormat="1" applyFont="1" applyFill="1" applyBorder="1" applyAlignment="1" applyProtection="1"/>
    <xf numFmtId="3" fontId="11" fillId="2" borderId="19" xfId="0" applyNumberFormat="1" applyFont="1" applyFill="1" applyBorder="1" applyAlignment="1" applyProtection="1"/>
    <xf numFmtId="3" fontId="11" fillId="2" borderId="20" xfId="0" applyNumberFormat="1" applyFont="1" applyFill="1" applyBorder="1" applyAlignment="1" applyProtection="1"/>
    <xf numFmtId="3" fontId="11" fillId="2" borderId="21" xfId="0" applyNumberFormat="1" applyFont="1" applyFill="1" applyBorder="1" applyAlignment="1" applyProtection="1"/>
    <xf numFmtId="3" fontId="19" fillId="2" borderId="20" xfId="0" applyNumberFormat="1" applyFont="1" applyFill="1" applyBorder="1" applyAlignment="1" applyProtection="1">
      <alignment horizontal="center"/>
    </xf>
    <xf numFmtId="0" fontId="11" fillId="2" borderId="12" xfId="0" applyFont="1" applyFill="1" applyBorder="1" applyAlignment="1" applyProtection="1">
      <alignment horizontal="left"/>
    </xf>
    <xf numFmtId="3" fontId="11" fillId="2" borderId="12" xfId="0" applyNumberFormat="1" applyFont="1" applyFill="1" applyBorder="1" applyAlignment="1" applyProtection="1"/>
    <xf numFmtId="3" fontId="11" fillId="2" borderId="64" xfId="0" applyNumberFormat="1" applyFont="1" applyFill="1" applyBorder="1" applyAlignment="1" applyProtection="1"/>
    <xf numFmtId="3" fontId="11" fillId="2" borderId="65" xfId="0" applyNumberFormat="1" applyFont="1" applyFill="1" applyBorder="1" applyAlignment="1" applyProtection="1"/>
    <xf numFmtId="3" fontId="11" fillId="2" borderId="66" xfId="0" applyNumberFormat="1" applyFont="1" applyFill="1" applyBorder="1" applyAlignment="1" applyProtection="1"/>
    <xf numFmtId="1" fontId="3" fillId="0" borderId="67" xfId="0" applyNumberFormat="1" applyFont="1" applyBorder="1" applyAlignment="1" applyProtection="1"/>
    <xf numFmtId="3" fontId="19" fillId="2" borderId="65" xfId="0" applyNumberFormat="1" applyFont="1" applyFill="1" applyBorder="1" applyAlignment="1" applyProtection="1">
      <alignment horizontal="center"/>
    </xf>
    <xf numFmtId="0" fontId="11" fillId="2" borderId="46" xfId="0" applyFont="1" applyFill="1" applyBorder="1" applyAlignment="1" applyProtection="1">
      <alignment horizontal="left"/>
    </xf>
    <xf numFmtId="3" fontId="11" fillId="2" borderId="46" xfId="0" quotePrefix="1" applyNumberFormat="1" applyFont="1" applyFill="1" applyBorder="1" applyAlignment="1" applyProtection="1"/>
    <xf numFmtId="3" fontId="11" fillId="2" borderId="47" xfId="0" quotePrefix="1" applyNumberFormat="1" applyFont="1" applyFill="1" applyBorder="1" applyAlignment="1" applyProtection="1"/>
    <xf numFmtId="3" fontId="11" fillId="2" borderId="48" xfId="0" quotePrefix="1" applyNumberFormat="1" applyFont="1" applyFill="1" applyBorder="1" applyAlignment="1" applyProtection="1"/>
    <xf numFmtId="3" fontId="11" fillId="2" borderId="49" xfId="0" quotePrefix="1" applyNumberFormat="1" applyFont="1" applyFill="1" applyBorder="1" applyAlignment="1" applyProtection="1"/>
    <xf numFmtId="1" fontId="11" fillId="0" borderId="67" xfId="0" quotePrefix="1" applyNumberFormat="1" applyFont="1" applyBorder="1" applyAlignment="1" applyProtection="1"/>
    <xf numFmtId="1" fontId="11" fillId="2" borderId="11" xfId="0" quotePrefix="1" applyNumberFormat="1" applyFont="1" applyFill="1" applyBorder="1" applyAlignment="1" applyProtection="1">
      <alignment horizontal="right"/>
    </xf>
    <xf numFmtId="3" fontId="19" fillId="2" borderId="48" xfId="0" quotePrefix="1" applyNumberFormat="1" applyFont="1" applyFill="1" applyBorder="1" applyAlignment="1" applyProtection="1">
      <alignment horizontal="center"/>
    </xf>
    <xf numFmtId="0" fontId="11" fillId="2" borderId="55" xfId="0" applyFont="1" applyFill="1" applyBorder="1" applyAlignment="1" applyProtection="1">
      <alignment horizontal="left"/>
    </xf>
    <xf numFmtId="3" fontId="11" fillId="2" borderId="55" xfId="0" quotePrefix="1" applyNumberFormat="1" applyFont="1" applyFill="1" applyBorder="1" applyAlignment="1" applyProtection="1"/>
    <xf numFmtId="3" fontId="11" fillId="2" borderId="56" xfId="0" quotePrefix="1" applyNumberFormat="1" applyFont="1" applyFill="1" applyBorder="1" applyAlignment="1" applyProtection="1"/>
    <xf numFmtId="3" fontId="11" fillId="2" borderId="57" xfId="0" quotePrefix="1" applyNumberFormat="1" applyFont="1" applyFill="1" applyBorder="1" applyAlignment="1" applyProtection="1"/>
    <xf numFmtId="3" fontId="11" fillId="2" borderId="58" xfId="0" quotePrefix="1" applyNumberFormat="1" applyFont="1" applyFill="1" applyBorder="1" applyAlignment="1" applyProtection="1"/>
    <xf numFmtId="1" fontId="11" fillId="0" borderId="10" xfId="0" quotePrefix="1" applyNumberFormat="1" applyFont="1" applyBorder="1" applyAlignment="1" applyProtection="1"/>
    <xf numFmtId="3" fontId="19" fillId="2" borderId="57" xfId="0" quotePrefix="1" applyNumberFormat="1" applyFont="1" applyFill="1" applyBorder="1" applyAlignment="1" applyProtection="1">
      <alignment horizontal="center"/>
    </xf>
    <xf numFmtId="167" fontId="11" fillId="2" borderId="0" xfId="0" applyNumberFormat="1" applyFont="1" applyFill="1" applyBorder="1" applyProtection="1"/>
    <xf numFmtId="0" fontId="5" fillId="7" borderId="30" xfId="0" quotePrefix="1" applyFont="1" applyFill="1" applyBorder="1" applyAlignment="1" applyProtection="1">
      <alignment horizontal="left"/>
    </xf>
    <xf numFmtId="0" fontId="3" fillId="7" borderId="30" xfId="0" applyFont="1" applyFill="1" applyBorder="1" applyAlignment="1" applyProtection="1">
      <alignment horizontal="left"/>
    </xf>
    <xf numFmtId="0" fontId="3" fillId="7" borderId="30" xfId="0" quotePrefix="1" applyFont="1" applyFill="1" applyBorder="1" applyAlignment="1" applyProtection="1">
      <alignment horizontal="left"/>
    </xf>
    <xf numFmtId="3" fontId="3" fillId="7" borderId="30" xfId="0" applyNumberFormat="1" applyFont="1" applyFill="1" applyBorder="1" applyAlignment="1" applyProtection="1"/>
    <xf numFmtId="3" fontId="11" fillId="7" borderId="31" xfId="0" applyNumberFormat="1" applyFont="1" applyFill="1" applyBorder="1" applyAlignment="1" applyProtection="1"/>
    <xf numFmtId="3" fontId="11" fillId="7" borderId="32" xfId="0" applyNumberFormat="1" applyFont="1" applyFill="1" applyBorder="1" applyAlignment="1" applyProtection="1"/>
    <xf numFmtId="3" fontId="11" fillId="7" borderId="33" xfId="0" applyNumberFormat="1" applyFont="1" applyFill="1" applyBorder="1" applyAlignment="1" applyProtection="1"/>
    <xf numFmtId="1" fontId="3" fillId="0" borderId="68" xfId="0" applyNumberFormat="1" applyFont="1" applyBorder="1" applyAlignment="1" applyProtection="1"/>
    <xf numFmtId="3" fontId="6" fillId="7" borderId="32" xfId="0" applyNumberFormat="1" applyFont="1" applyFill="1" applyBorder="1" applyAlignment="1" applyProtection="1">
      <alignment horizontal="center"/>
    </xf>
    <xf numFmtId="167" fontId="11" fillId="0" borderId="0" xfId="0" applyNumberFormat="1" applyFont="1" applyProtection="1"/>
    <xf numFmtId="167" fontId="11" fillId="2" borderId="0" xfId="0" applyNumberFormat="1" applyFont="1" applyFill="1" applyProtection="1"/>
    <xf numFmtId="167" fontId="11" fillId="3" borderId="0" xfId="0" applyNumberFormat="1" applyFont="1" applyFill="1" applyBorder="1" applyProtection="1"/>
    <xf numFmtId="167" fontId="3" fillId="3" borderId="0" xfId="0" applyNumberFormat="1" applyFont="1" applyFill="1" applyBorder="1" applyProtection="1"/>
    <xf numFmtId="0" fontId="11" fillId="2" borderId="35"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1" fillId="2" borderId="50" xfId="0" quotePrefix="1" applyFont="1" applyFill="1" applyBorder="1" applyAlignment="1" applyProtection="1">
      <alignment horizontal="left"/>
    </xf>
    <xf numFmtId="0" fontId="11" fillId="2" borderId="50" xfId="0" applyFont="1" applyFill="1" applyBorder="1" applyAlignment="1" applyProtection="1">
      <alignment horizontal="left"/>
    </xf>
    <xf numFmtId="0" fontId="11" fillId="2" borderId="39" xfId="0" quotePrefix="1" applyFont="1" applyFill="1" applyBorder="1" applyAlignment="1" applyProtection="1">
      <alignment horizontal="left"/>
    </xf>
    <xf numFmtId="0" fontId="11" fillId="8" borderId="23" xfId="0" applyFont="1" applyFill="1" applyBorder="1" applyAlignment="1" applyProtection="1">
      <alignment horizontal="left"/>
    </xf>
    <xf numFmtId="3" fontId="11" fillId="8" borderId="23" xfId="0" applyNumberFormat="1" applyFont="1" applyFill="1" applyBorder="1" applyAlignment="1" applyProtection="1"/>
    <xf numFmtId="3" fontId="11" fillId="8" borderId="24" xfId="0" applyNumberFormat="1" applyFont="1" applyFill="1" applyBorder="1" applyAlignment="1" applyProtection="1"/>
    <xf numFmtId="3" fontId="11" fillId="8" borderId="5" xfId="0" applyNumberFormat="1" applyFont="1" applyFill="1" applyBorder="1" applyAlignment="1" applyProtection="1"/>
    <xf numFmtId="3" fontId="21" fillId="8" borderId="5" xfId="2" applyNumberFormat="1" applyFont="1" applyFill="1" applyBorder="1" applyAlignment="1" applyProtection="1">
      <alignment horizontal="right" vertical="center"/>
    </xf>
    <xf numFmtId="3" fontId="11" fillId="8" borderId="18" xfId="0" applyNumberFormat="1" applyFont="1" applyFill="1" applyBorder="1" applyAlignment="1" applyProtection="1"/>
    <xf numFmtId="3" fontId="19" fillId="8" borderId="5" xfId="0" applyNumberFormat="1" applyFont="1" applyFill="1" applyBorder="1" applyAlignment="1" applyProtection="1">
      <alignment horizontal="center"/>
    </xf>
    <xf numFmtId="0" fontId="11" fillId="2" borderId="69" xfId="0" quotePrefix="1" applyFont="1" applyFill="1" applyBorder="1" applyAlignment="1" applyProtection="1">
      <alignment horizontal="left"/>
    </xf>
    <xf numFmtId="0" fontId="11" fillId="2" borderId="69" xfId="0" applyFont="1" applyFill="1" applyBorder="1" applyAlignment="1" applyProtection="1">
      <alignment horizontal="left"/>
    </xf>
    <xf numFmtId="3" fontId="11" fillId="2" borderId="69" xfId="0" applyNumberFormat="1" applyFont="1" applyFill="1" applyBorder="1" applyAlignment="1" applyProtection="1"/>
    <xf numFmtId="3" fontId="11" fillId="2" borderId="70" xfId="0" applyNumberFormat="1" applyFont="1" applyFill="1" applyBorder="1" applyAlignment="1" applyProtection="1"/>
    <xf numFmtId="3" fontId="11" fillId="2" borderId="71" xfId="0" applyNumberFormat="1" applyFont="1" applyFill="1" applyBorder="1" applyAlignment="1" applyProtection="1"/>
    <xf numFmtId="3" fontId="11" fillId="2" borderId="72" xfId="0" applyNumberFormat="1" applyFont="1" applyFill="1" applyBorder="1" applyAlignment="1" applyProtection="1"/>
    <xf numFmtId="3" fontId="19" fillId="2" borderId="71" xfId="0" applyNumberFormat="1" applyFont="1" applyFill="1" applyBorder="1" applyAlignment="1" applyProtection="1">
      <alignment horizontal="center"/>
    </xf>
    <xf numFmtId="0" fontId="20" fillId="2" borderId="39" xfId="0" applyFont="1" applyFill="1" applyBorder="1" applyAlignment="1" applyProtection="1">
      <alignment horizontal="left"/>
    </xf>
    <xf numFmtId="0" fontId="11" fillId="8" borderId="46" xfId="0" applyFont="1" applyFill="1" applyBorder="1" applyAlignment="1" applyProtection="1">
      <alignment horizontal="left"/>
    </xf>
    <xf numFmtId="0" fontId="11" fillId="8" borderId="46" xfId="0" quotePrefix="1" applyFont="1" applyFill="1" applyBorder="1" applyAlignment="1" applyProtection="1">
      <alignment horizontal="left"/>
    </xf>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3" fontId="11" fillId="8" borderId="49" xfId="0" applyNumberFormat="1" applyFont="1" applyFill="1" applyBorder="1" applyAlignment="1" applyProtection="1"/>
    <xf numFmtId="3" fontId="19" fillId="8" borderId="48" xfId="0" applyNumberFormat="1" applyFont="1" applyFill="1" applyBorder="1" applyAlignment="1" applyProtection="1">
      <alignment horizontal="center"/>
    </xf>
    <xf numFmtId="0" fontId="11" fillId="8" borderId="55" xfId="0" applyFont="1" applyFill="1" applyBorder="1" applyAlignment="1" applyProtection="1">
      <alignment horizontal="left"/>
    </xf>
    <xf numFmtId="0" fontId="20" fillId="8" borderId="54" xfId="0" applyFont="1" applyFill="1" applyBorder="1" applyAlignment="1" applyProtection="1">
      <alignment horizontal="left"/>
    </xf>
    <xf numFmtId="0" fontId="11" fillId="8" borderId="55" xfId="0" quotePrefix="1" applyFont="1" applyFill="1" applyBorder="1" applyAlignment="1" applyProtection="1">
      <alignment horizontal="left"/>
    </xf>
    <xf numFmtId="3" fontId="11" fillId="8" borderId="55" xfId="0" applyNumberFormat="1" applyFont="1" applyFill="1" applyBorder="1" applyAlignment="1" applyProtection="1"/>
    <xf numFmtId="3" fontId="11" fillId="8" borderId="56" xfId="0" applyNumberFormat="1" applyFont="1" applyFill="1" applyBorder="1" applyAlignment="1" applyProtection="1"/>
    <xf numFmtId="3" fontId="11" fillId="8" borderId="57" xfId="0" applyNumberFormat="1" applyFont="1" applyFill="1" applyBorder="1" applyAlignment="1" applyProtection="1"/>
    <xf numFmtId="3" fontId="11" fillId="8" borderId="58" xfId="0" applyNumberFormat="1" applyFont="1" applyFill="1" applyBorder="1" applyAlignment="1" applyProtection="1"/>
    <xf numFmtId="1" fontId="3" fillId="0" borderId="73" xfId="0" applyNumberFormat="1" applyFont="1" applyBorder="1" applyAlignment="1" applyProtection="1"/>
    <xf numFmtId="1" fontId="3" fillId="0" borderId="74" xfId="0" applyNumberFormat="1" applyFont="1" applyBorder="1" applyAlignment="1" applyProtection="1"/>
    <xf numFmtId="3" fontId="19" fillId="8" borderId="57" xfId="0" applyNumberFormat="1" applyFont="1" applyFill="1" applyBorder="1" applyAlignment="1" applyProtection="1">
      <alignment horizontal="center"/>
    </xf>
    <xf numFmtId="0" fontId="22" fillId="2" borderId="0" xfId="0" applyFont="1" applyFill="1" applyProtection="1"/>
    <xf numFmtId="0" fontId="11" fillId="2" borderId="10" xfId="0" quotePrefix="1" applyFont="1" applyFill="1" applyBorder="1" applyAlignment="1" applyProtection="1">
      <alignment horizontal="left"/>
    </xf>
    <xf numFmtId="3" fontId="11" fillId="2" borderId="10" xfId="0" quotePrefix="1" applyNumberFormat="1" applyFont="1" applyFill="1" applyBorder="1" applyAlignment="1" applyProtection="1"/>
    <xf numFmtId="3" fontId="11" fillId="2" borderId="26" xfId="0" quotePrefix="1" applyNumberFormat="1" applyFont="1" applyFill="1" applyBorder="1" applyAlignment="1" applyProtection="1"/>
    <xf numFmtId="3" fontId="11" fillId="2" borderId="27" xfId="0" quotePrefix="1" applyNumberFormat="1" applyFont="1" applyFill="1" applyBorder="1" applyAlignment="1" applyProtection="1"/>
    <xf numFmtId="3" fontId="11" fillId="2" borderId="28" xfId="0" quotePrefix="1" applyNumberFormat="1" applyFont="1" applyFill="1" applyBorder="1" applyAlignment="1" applyProtection="1"/>
    <xf numFmtId="1" fontId="11" fillId="0" borderId="16" xfId="0" quotePrefix="1" applyNumberFormat="1" applyFont="1" applyBorder="1" applyAlignment="1" applyProtection="1"/>
    <xf numFmtId="1" fontId="11" fillId="0" borderId="23" xfId="0" quotePrefix="1" applyNumberFormat="1" applyFont="1" applyBorder="1" applyAlignment="1" applyProtection="1"/>
    <xf numFmtId="3" fontId="19" fillId="2" borderId="27" xfId="0" quotePrefix="1" applyNumberFormat="1" applyFont="1" applyFill="1" applyBorder="1" applyAlignment="1" applyProtection="1">
      <alignment horizontal="center"/>
    </xf>
    <xf numFmtId="0" fontId="5" fillId="9" borderId="30" xfId="0" applyFont="1" applyFill="1" applyBorder="1" applyAlignment="1" applyProtection="1">
      <alignment horizontal="left"/>
    </xf>
    <xf numFmtId="0" fontId="3" fillId="9" borderId="30" xfId="0" applyFont="1" applyFill="1" applyBorder="1" applyAlignment="1" applyProtection="1">
      <alignment horizontal="left"/>
    </xf>
    <xf numFmtId="3" fontId="3" fillId="9" borderId="30" xfId="0" applyNumberFormat="1" applyFont="1" applyFill="1" applyBorder="1" applyAlignment="1" applyProtection="1"/>
    <xf numFmtId="3" fontId="11" fillId="9" borderId="31" xfId="0" applyNumberFormat="1" applyFont="1" applyFill="1" applyBorder="1" applyAlignment="1" applyProtection="1"/>
    <xf numFmtId="3" fontId="11" fillId="9" borderId="32" xfId="0" applyNumberFormat="1" applyFont="1" applyFill="1" applyBorder="1" applyAlignment="1" applyProtection="1"/>
    <xf numFmtId="3" fontId="23" fillId="9" borderId="32" xfId="2" applyNumberFormat="1" applyFont="1" applyFill="1" applyBorder="1" applyAlignment="1" applyProtection="1">
      <alignment vertical="center"/>
    </xf>
    <xf numFmtId="3" fontId="11" fillId="9" borderId="33" xfId="0" applyNumberFormat="1" applyFont="1" applyFill="1" applyBorder="1" applyAlignment="1" applyProtection="1"/>
    <xf numFmtId="3" fontId="19" fillId="9" borderId="32" xfId="0" applyNumberFormat="1" applyFont="1" applyFill="1" applyBorder="1" applyAlignment="1" applyProtection="1">
      <alignment horizontal="center"/>
    </xf>
    <xf numFmtId="3" fontId="11" fillId="2" borderId="69" xfId="0" quotePrefix="1" applyNumberFormat="1" applyFont="1" applyFill="1" applyBorder="1" applyAlignment="1" applyProtection="1"/>
    <xf numFmtId="3" fontId="11" fillId="2" borderId="70" xfId="0" quotePrefix="1" applyNumberFormat="1" applyFont="1" applyFill="1" applyBorder="1" applyAlignment="1" applyProtection="1"/>
    <xf numFmtId="3" fontId="11" fillId="2" borderId="71" xfId="0" quotePrefix="1" applyNumberFormat="1" applyFont="1" applyFill="1" applyBorder="1" applyAlignment="1" applyProtection="1"/>
    <xf numFmtId="3" fontId="11" fillId="2" borderId="72" xfId="0" quotePrefix="1" applyNumberFormat="1" applyFont="1" applyFill="1" applyBorder="1" applyAlignment="1" applyProtection="1"/>
    <xf numFmtId="3" fontId="19" fillId="2" borderId="71" xfId="0" quotePrefix="1" applyNumberFormat="1" applyFont="1" applyFill="1" applyBorder="1" applyAlignment="1" applyProtection="1">
      <alignment horizontal="center"/>
    </xf>
    <xf numFmtId="3" fontId="11" fillId="2" borderId="50" xfId="0" quotePrefix="1" applyNumberFormat="1" applyFont="1" applyFill="1" applyBorder="1" applyAlignment="1" applyProtection="1"/>
    <xf numFmtId="3" fontId="11" fillId="2" borderId="51" xfId="0" quotePrefix="1" applyNumberFormat="1" applyFont="1" applyFill="1" applyBorder="1" applyAlignment="1" applyProtection="1"/>
    <xf numFmtId="3" fontId="11" fillId="2" borderId="52" xfId="0" quotePrefix="1" applyNumberFormat="1" applyFont="1" applyFill="1" applyBorder="1" applyAlignment="1" applyProtection="1"/>
    <xf numFmtId="3" fontId="11" fillId="2" borderId="53" xfId="0" quotePrefix="1" applyNumberFormat="1" applyFont="1" applyFill="1" applyBorder="1" applyAlignment="1" applyProtection="1"/>
    <xf numFmtId="3" fontId="19" fillId="2" borderId="52" xfId="0" quotePrefix="1" applyNumberFormat="1" applyFont="1" applyFill="1" applyBorder="1" applyAlignment="1" applyProtection="1">
      <alignment horizontal="center"/>
    </xf>
    <xf numFmtId="3" fontId="11" fillId="2" borderId="39" xfId="0" quotePrefix="1" applyNumberFormat="1" applyFont="1" applyFill="1" applyBorder="1" applyAlignment="1" applyProtection="1"/>
    <xf numFmtId="3" fontId="11" fillId="2" borderId="40" xfId="0" quotePrefix="1" applyNumberFormat="1" applyFont="1" applyFill="1" applyBorder="1" applyAlignment="1" applyProtection="1"/>
    <xf numFmtId="3" fontId="11" fillId="2" borderId="41" xfId="0" quotePrefix="1" applyNumberFormat="1" applyFont="1" applyFill="1" applyBorder="1" applyAlignment="1" applyProtection="1"/>
    <xf numFmtId="3" fontId="11" fillId="2" borderId="42" xfId="0" quotePrefix="1" applyNumberFormat="1" applyFont="1" applyFill="1" applyBorder="1" applyAlignment="1" applyProtection="1"/>
    <xf numFmtId="3" fontId="19" fillId="2" borderId="41" xfId="0" quotePrefix="1" applyNumberFormat="1" applyFont="1" applyFill="1" applyBorder="1" applyAlignment="1" applyProtection="1">
      <alignment horizontal="center"/>
    </xf>
    <xf numFmtId="0" fontId="11" fillId="10" borderId="23" xfId="0" applyFont="1" applyFill="1" applyBorder="1" applyAlignment="1" applyProtection="1">
      <alignment horizontal="left"/>
    </xf>
    <xf numFmtId="0" fontId="11" fillId="10" borderId="23" xfId="0" quotePrefix="1" applyFont="1" applyFill="1" applyBorder="1" applyAlignment="1" applyProtection="1">
      <alignment horizontal="left"/>
    </xf>
    <xf numFmtId="3" fontId="11" fillId="10" borderId="23" xfId="0" quotePrefix="1" applyNumberFormat="1" applyFont="1" applyFill="1" applyBorder="1" applyAlignment="1" applyProtection="1"/>
    <xf numFmtId="3" fontId="11" fillId="10" borderId="24" xfId="0" quotePrefix="1" applyNumberFormat="1" applyFont="1" applyFill="1" applyBorder="1" applyAlignment="1" applyProtection="1"/>
    <xf numFmtId="3" fontId="11" fillId="10" borderId="5" xfId="0" quotePrefix="1" applyNumberFormat="1" applyFont="1" applyFill="1" applyBorder="1" applyAlignment="1" applyProtection="1"/>
    <xf numFmtId="3" fontId="11" fillId="10" borderId="18" xfId="0" quotePrefix="1" applyNumberFormat="1" applyFont="1" applyFill="1" applyBorder="1" applyAlignment="1" applyProtection="1"/>
    <xf numFmtId="3" fontId="19" fillId="10" borderId="5" xfId="0" quotePrefix="1" applyNumberFormat="1" applyFont="1" applyFill="1" applyBorder="1" applyAlignment="1" applyProtection="1">
      <alignment horizontal="center"/>
    </xf>
    <xf numFmtId="43" fontId="11" fillId="2" borderId="69" xfId="1" applyFont="1" applyFill="1" applyBorder="1" applyAlignment="1" applyProtection="1">
      <alignment horizontal="left"/>
    </xf>
    <xf numFmtId="0" fontId="20" fillId="2" borderId="69" xfId="0" applyFont="1" applyFill="1" applyBorder="1" applyAlignment="1" applyProtection="1">
      <alignment horizontal="left"/>
    </xf>
    <xf numFmtId="0" fontId="11" fillId="2" borderId="55" xfId="0" quotePrefix="1" applyFont="1" applyFill="1" applyBorder="1" applyAlignment="1" applyProtection="1">
      <alignment horizontal="left"/>
    </xf>
    <xf numFmtId="1" fontId="11" fillId="0" borderId="29" xfId="0" quotePrefix="1" applyNumberFormat="1" applyFont="1" applyBorder="1" applyAlignment="1" applyProtection="1"/>
    <xf numFmtId="0" fontId="5" fillId="8" borderId="30" xfId="0" quotePrefix="1" applyFont="1" applyFill="1" applyBorder="1" applyAlignment="1" applyProtection="1">
      <alignment horizontal="left"/>
    </xf>
    <xf numFmtId="0" fontId="3" fillId="8" borderId="30" xfId="0" applyFont="1" applyFill="1" applyBorder="1" applyAlignment="1" applyProtection="1">
      <alignment horizontal="left"/>
    </xf>
    <xf numFmtId="0" fontId="3" fillId="8" borderId="30" xfId="0" quotePrefix="1" applyFont="1" applyFill="1" applyBorder="1" applyAlignment="1" applyProtection="1">
      <alignment horizontal="left"/>
    </xf>
    <xf numFmtId="3" fontId="3" fillId="8" borderId="30" xfId="0" applyNumberFormat="1" applyFont="1" applyFill="1" applyBorder="1" applyAlignment="1" applyProtection="1"/>
    <xf numFmtId="3" fontId="11" fillId="8" borderId="31" xfId="0" applyNumberFormat="1" applyFont="1" applyFill="1" applyBorder="1" applyAlignment="1" applyProtection="1"/>
    <xf numFmtId="3" fontId="11" fillId="8" borderId="32" xfId="0" applyNumberFormat="1" applyFont="1" applyFill="1" applyBorder="1" applyAlignment="1" applyProtection="1"/>
    <xf numFmtId="3" fontId="11" fillId="8" borderId="33" xfId="0" applyNumberFormat="1" applyFont="1" applyFill="1" applyBorder="1" applyAlignment="1" applyProtection="1"/>
    <xf numFmtId="1" fontId="11" fillId="0" borderId="75" xfId="0" quotePrefix="1" applyNumberFormat="1" applyFont="1" applyBorder="1" applyAlignment="1" applyProtection="1"/>
    <xf numFmtId="3" fontId="19" fillId="8" borderId="32" xfId="0" applyNumberFormat="1" applyFont="1" applyFill="1" applyBorder="1" applyAlignment="1" applyProtection="1">
      <alignment horizontal="center"/>
    </xf>
    <xf numFmtId="0" fontId="5" fillId="6" borderId="76" xfId="0" applyFont="1" applyFill="1" applyBorder="1" applyAlignment="1" applyProtection="1">
      <alignment horizontal="left"/>
    </xf>
    <xf numFmtId="0" fontId="3" fillId="6" borderId="76" xfId="0" applyFont="1" applyFill="1" applyBorder="1" applyAlignment="1" applyProtection="1">
      <alignment horizontal="left"/>
    </xf>
    <xf numFmtId="169" fontId="3" fillId="6" borderId="76" xfId="0" applyNumberFormat="1" applyFont="1" applyFill="1" applyBorder="1" applyAlignment="1" applyProtection="1"/>
    <xf numFmtId="169" fontId="11" fillId="5" borderId="77" xfId="0" applyNumberFormat="1" applyFont="1" applyFill="1" applyBorder="1" applyAlignment="1" applyProtection="1"/>
    <xf numFmtId="169" fontId="11" fillId="5" borderId="78" xfId="0" applyNumberFormat="1" applyFont="1" applyFill="1" applyBorder="1" applyAlignment="1" applyProtection="1"/>
    <xf numFmtId="169" fontId="11" fillId="5" borderId="79" xfId="0" applyNumberFormat="1" applyFont="1" applyFill="1" applyBorder="1" applyAlignment="1" applyProtection="1"/>
    <xf numFmtId="3" fontId="19" fillId="6" borderId="78" xfId="0" applyNumberFormat="1" applyFont="1" applyFill="1" applyBorder="1" applyAlignment="1" applyProtection="1">
      <alignment horizontal="center"/>
    </xf>
    <xf numFmtId="0" fontId="24" fillId="11" borderId="80" xfId="3" applyFont="1" applyFill="1" applyBorder="1" applyAlignment="1" applyProtection="1">
      <alignment horizontal="center"/>
    </xf>
    <xf numFmtId="0" fontId="2" fillId="2" borderId="81" xfId="0" quotePrefix="1" applyFont="1" applyFill="1" applyBorder="1" applyAlignment="1" applyProtection="1">
      <alignment horizontal="left"/>
    </xf>
    <xf numFmtId="169" fontId="25" fillId="2" borderId="81" xfId="0" quotePrefix="1" applyNumberFormat="1" applyFont="1" applyFill="1" applyBorder="1" applyAlignment="1" applyProtection="1"/>
    <xf numFmtId="169" fontId="26" fillId="2" borderId="81" xfId="0" quotePrefix="1" applyNumberFormat="1" applyFont="1" applyFill="1" applyBorder="1" applyAlignment="1" applyProtection="1"/>
    <xf numFmtId="169" fontId="26" fillId="2" borderId="74" xfId="0" quotePrefix="1" applyNumberFormat="1" applyFont="1" applyFill="1" applyBorder="1" applyAlignment="1" applyProtection="1"/>
    <xf numFmtId="3" fontId="19" fillId="2" borderId="22" xfId="0" quotePrefix="1" applyNumberFormat="1" applyFont="1" applyFill="1" applyBorder="1" applyAlignment="1" applyProtection="1">
      <alignment horizontal="center"/>
    </xf>
    <xf numFmtId="0" fontId="3" fillId="6" borderId="30" xfId="0" applyFont="1" applyFill="1" applyBorder="1" applyAlignment="1" applyProtection="1">
      <alignment horizontal="left"/>
    </xf>
    <xf numFmtId="169" fontId="3" fillId="6" borderId="30" xfId="0" applyNumberFormat="1" applyFont="1" applyFill="1" applyBorder="1" applyAlignment="1" applyProtection="1">
      <alignment horizontal="right"/>
    </xf>
    <xf numFmtId="169" fontId="11" fillId="5" borderId="31" xfId="0" applyNumberFormat="1" applyFont="1" applyFill="1" applyBorder="1" applyAlignment="1" applyProtection="1">
      <alignment horizontal="right"/>
    </xf>
    <xf numFmtId="169" fontId="11" fillId="5" borderId="32" xfId="0" applyNumberFormat="1" applyFont="1" applyFill="1" applyBorder="1" applyAlignment="1" applyProtection="1">
      <alignment horizontal="right"/>
    </xf>
    <xf numFmtId="169" fontId="11" fillId="5" borderId="33" xfId="0" applyNumberFormat="1" applyFont="1" applyFill="1" applyBorder="1" applyAlignment="1" applyProtection="1">
      <alignment horizontal="right"/>
    </xf>
    <xf numFmtId="1" fontId="3" fillId="0" borderId="25" xfId="0" applyNumberFormat="1" applyFont="1" applyBorder="1" applyAlignment="1" applyProtection="1">
      <alignment horizontal="right"/>
    </xf>
    <xf numFmtId="3" fontId="19" fillId="6" borderId="32" xfId="0" applyNumberFormat="1" applyFont="1" applyFill="1" applyBorder="1" applyAlignment="1" applyProtection="1">
      <alignment horizontal="center"/>
    </xf>
    <xf numFmtId="0" fontId="3" fillId="2" borderId="10" xfId="0" applyFont="1" applyFill="1" applyBorder="1" applyAlignment="1" applyProtection="1">
      <alignment horizontal="left"/>
    </xf>
    <xf numFmtId="3" fontId="3" fillId="2" borderId="10" xfId="0" applyNumberFormat="1" applyFont="1" applyFill="1" applyBorder="1" applyAlignment="1" applyProtection="1">
      <alignment horizontal="right"/>
    </xf>
    <xf numFmtId="3" fontId="3" fillId="12" borderId="10" xfId="0" applyNumberFormat="1" applyFont="1" applyFill="1" applyBorder="1" applyAlignment="1" applyProtection="1">
      <alignment horizontal="right"/>
    </xf>
    <xf numFmtId="3" fontId="11" fillId="2" borderId="26" xfId="0" applyNumberFormat="1" applyFont="1" applyFill="1" applyBorder="1" applyAlignment="1" applyProtection="1">
      <alignment horizontal="right"/>
    </xf>
    <xf numFmtId="3" fontId="11" fillId="2" borderId="27" xfId="0" applyNumberFormat="1" applyFont="1" applyFill="1" applyBorder="1" applyAlignment="1" applyProtection="1">
      <alignment horizontal="right"/>
    </xf>
    <xf numFmtId="3" fontId="11" fillId="2" borderId="28" xfId="0" applyNumberFormat="1" applyFont="1" applyFill="1" applyBorder="1" applyAlignment="1" applyProtection="1">
      <alignment horizontal="right"/>
    </xf>
    <xf numFmtId="1" fontId="3" fillId="0" borderId="10" xfId="0" applyNumberFormat="1" applyFont="1" applyBorder="1" applyAlignment="1" applyProtection="1">
      <alignment horizontal="right"/>
    </xf>
    <xf numFmtId="3" fontId="19" fillId="2" borderId="27" xfId="0" applyNumberFormat="1" applyFont="1" applyFill="1" applyBorder="1" applyAlignment="1" applyProtection="1">
      <alignment horizontal="center"/>
    </xf>
    <xf numFmtId="0" fontId="2" fillId="2" borderId="82" xfId="0" applyFont="1" applyFill="1" applyBorder="1" applyProtection="1"/>
    <xf numFmtId="1" fontId="11" fillId="0" borderId="46" xfId="0" quotePrefix="1" applyNumberFormat="1" applyFont="1" applyBorder="1" applyAlignment="1" applyProtection="1"/>
    <xf numFmtId="167" fontId="11" fillId="0" borderId="82" xfId="0" applyNumberFormat="1" applyFont="1" applyBorder="1" applyProtection="1"/>
    <xf numFmtId="0" fontId="2" fillId="2" borderId="83" xfId="0" applyFont="1" applyFill="1" applyBorder="1" applyProtection="1"/>
    <xf numFmtId="0" fontId="11" fillId="13" borderId="46" xfId="0" applyFont="1" applyFill="1" applyBorder="1" applyAlignment="1" applyProtection="1">
      <alignment horizontal="left"/>
    </xf>
    <xf numFmtId="3" fontId="11" fillId="13" borderId="46" xfId="0" quotePrefix="1" applyNumberFormat="1" applyFont="1" applyFill="1" applyBorder="1" applyAlignment="1" applyProtection="1"/>
    <xf numFmtId="3" fontId="11" fillId="13" borderId="47" xfId="0" quotePrefix="1" applyNumberFormat="1" applyFont="1" applyFill="1" applyBorder="1" applyAlignment="1" applyProtection="1"/>
    <xf numFmtId="3" fontId="11" fillId="13" borderId="48" xfId="0" quotePrefix="1" applyNumberFormat="1" applyFont="1" applyFill="1" applyBorder="1" applyAlignment="1" applyProtection="1"/>
    <xf numFmtId="3" fontId="11" fillId="13" borderId="49" xfId="0" quotePrefix="1" applyNumberFormat="1" applyFont="1" applyFill="1" applyBorder="1" applyAlignment="1" applyProtection="1"/>
    <xf numFmtId="3" fontId="11" fillId="0" borderId="50" xfId="0" quotePrefix="1" applyNumberFormat="1" applyFont="1" applyBorder="1" applyAlignment="1" applyProtection="1"/>
    <xf numFmtId="3" fontId="19" fillId="13" borderId="48" xfId="0" quotePrefix="1" applyNumberFormat="1" applyFont="1" applyFill="1" applyBorder="1" applyAlignment="1" applyProtection="1">
      <alignment horizontal="center"/>
    </xf>
    <xf numFmtId="167" fontId="11" fillId="0" borderId="83" xfId="0" applyNumberFormat="1" applyFont="1" applyBorder="1" applyProtection="1"/>
    <xf numFmtId="0" fontId="11" fillId="13" borderId="50" xfId="0" applyFont="1" applyFill="1" applyBorder="1" applyAlignment="1" applyProtection="1">
      <alignment horizontal="left"/>
    </xf>
    <xf numFmtId="3" fontId="11" fillId="13" borderId="50" xfId="0" quotePrefix="1" applyNumberFormat="1" applyFont="1" applyFill="1" applyBorder="1" applyAlignment="1" applyProtection="1"/>
    <xf numFmtId="3" fontId="11" fillId="13" borderId="51" xfId="0" quotePrefix="1" applyNumberFormat="1" applyFont="1" applyFill="1" applyBorder="1" applyAlignment="1" applyProtection="1"/>
    <xf numFmtId="3" fontId="11" fillId="13" borderId="52" xfId="0" quotePrefix="1" applyNumberFormat="1" applyFont="1" applyFill="1" applyBorder="1" applyAlignment="1" applyProtection="1"/>
    <xf numFmtId="3" fontId="11" fillId="13" borderId="53" xfId="0" quotePrefix="1" applyNumberFormat="1" applyFont="1" applyFill="1" applyBorder="1" applyAlignment="1" applyProtection="1"/>
    <xf numFmtId="3" fontId="19" fillId="13" borderId="52" xfId="0" quotePrefix="1" applyNumberFormat="1" applyFont="1" applyFill="1" applyBorder="1" applyAlignment="1" applyProtection="1">
      <alignment horizontal="center"/>
    </xf>
    <xf numFmtId="167" fontId="11" fillId="13" borderId="50" xfId="0" applyNumberFormat="1" applyFont="1" applyFill="1" applyBorder="1" applyProtection="1"/>
    <xf numFmtId="167" fontId="11" fillId="13" borderId="55" xfId="0" applyNumberFormat="1" applyFont="1" applyFill="1" applyBorder="1" applyProtection="1"/>
    <xf numFmtId="3" fontId="11" fillId="13" borderId="55" xfId="0" quotePrefix="1" applyNumberFormat="1" applyFont="1" applyFill="1" applyBorder="1" applyAlignment="1" applyProtection="1"/>
    <xf numFmtId="3" fontId="11" fillId="13" borderId="56" xfId="0" quotePrefix="1" applyNumberFormat="1" applyFont="1" applyFill="1" applyBorder="1" applyAlignment="1" applyProtection="1"/>
    <xf numFmtId="3" fontId="11" fillId="13" borderId="57" xfId="0" quotePrefix="1" applyNumberFormat="1" applyFont="1" applyFill="1" applyBorder="1" applyAlignment="1" applyProtection="1"/>
    <xf numFmtId="3" fontId="11" fillId="13" borderId="58" xfId="0" quotePrefix="1" applyNumberFormat="1" applyFont="1" applyFill="1" applyBorder="1" applyAlignment="1" applyProtection="1"/>
    <xf numFmtId="3" fontId="19" fillId="13" borderId="57" xfId="0" quotePrefix="1" applyNumberFormat="1" applyFont="1" applyFill="1" applyBorder="1" applyAlignment="1" applyProtection="1">
      <alignment horizontal="center"/>
    </xf>
    <xf numFmtId="1" fontId="11" fillId="0" borderId="50" xfId="0" quotePrefix="1" applyNumberFormat="1" applyFont="1" applyBorder="1" applyAlignment="1" applyProtection="1"/>
    <xf numFmtId="0" fontId="11" fillId="13" borderId="55" xfId="0" applyFont="1" applyFill="1" applyBorder="1" applyAlignment="1" applyProtection="1">
      <alignment horizontal="left"/>
    </xf>
    <xf numFmtId="0" fontId="11" fillId="13" borderId="46" xfId="0" quotePrefix="1" applyFont="1" applyFill="1" applyBorder="1" applyAlignment="1" applyProtection="1">
      <alignment horizontal="left"/>
    </xf>
    <xf numFmtId="0" fontId="3" fillId="13" borderId="55" xfId="0" applyFont="1" applyFill="1" applyBorder="1" applyAlignment="1" applyProtection="1">
      <alignment horizontal="left"/>
    </xf>
    <xf numFmtId="0" fontId="3" fillId="2" borderId="69" xfId="0" quotePrefix="1" applyFont="1" applyFill="1" applyBorder="1" applyAlignment="1" applyProtection="1">
      <alignment horizontal="left"/>
    </xf>
    <xf numFmtId="167" fontId="11" fillId="2" borderId="50" xfId="0" applyNumberFormat="1" applyFont="1" applyFill="1" applyBorder="1" applyProtection="1"/>
    <xf numFmtId="1" fontId="3" fillId="0" borderId="50" xfId="0" applyNumberFormat="1" applyFont="1" applyBorder="1" applyAlignment="1" applyProtection="1"/>
    <xf numFmtId="0" fontId="2" fillId="2" borderId="84" xfId="0" applyFont="1" applyFill="1" applyBorder="1" applyProtection="1"/>
    <xf numFmtId="0" fontId="11" fillId="13" borderId="68" xfId="0" applyFont="1" applyFill="1" applyBorder="1" applyAlignment="1" applyProtection="1">
      <alignment horizontal="left"/>
    </xf>
    <xf numFmtId="3" fontId="11" fillId="13" borderId="68" xfId="0" applyNumberFormat="1" applyFont="1" applyFill="1" applyBorder="1" applyAlignment="1" applyProtection="1"/>
    <xf numFmtId="3" fontId="11" fillId="13" borderId="85" xfId="0" applyNumberFormat="1" applyFont="1" applyFill="1" applyBorder="1" applyAlignment="1" applyProtection="1"/>
    <xf numFmtId="3" fontId="11" fillId="13" borderId="86" xfId="0" applyNumberFormat="1" applyFont="1" applyFill="1" applyBorder="1" applyAlignment="1" applyProtection="1"/>
    <xf numFmtId="3" fontId="11" fillId="13" borderId="87" xfId="0" applyNumberFormat="1" applyFont="1" applyFill="1" applyBorder="1" applyAlignment="1" applyProtection="1"/>
    <xf numFmtId="1" fontId="3" fillId="0" borderId="88" xfId="0" applyNumberFormat="1" applyFont="1" applyBorder="1" applyAlignment="1" applyProtection="1"/>
    <xf numFmtId="3" fontId="19" fillId="13" borderId="86" xfId="0" applyNumberFormat="1" applyFont="1" applyFill="1" applyBorder="1" applyAlignment="1" applyProtection="1">
      <alignment horizontal="center"/>
    </xf>
    <xf numFmtId="167" fontId="11" fillId="0" borderId="84" xfId="0" applyNumberFormat="1" applyFont="1" applyBorder="1" applyProtection="1"/>
    <xf numFmtId="167" fontId="11" fillId="2" borderId="89" xfId="0" applyNumberFormat="1" applyFont="1" applyFill="1" applyBorder="1" applyProtection="1"/>
    <xf numFmtId="1" fontId="3" fillId="2" borderId="25" xfId="0" applyNumberFormat="1" applyFont="1" applyFill="1" applyBorder="1" applyAlignment="1" applyProtection="1"/>
    <xf numFmtId="1" fontId="11" fillId="2" borderId="0" xfId="0" quotePrefix="1" applyNumberFormat="1" applyFont="1" applyFill="1" applyBorder="1" applyAlignment="1" applyProtection="1">
      <alignment horizontal="right"/>
    </xf>
    <xf numFmtId="1" fontId="3" fillId="2" borderId="90" xfId="0" applyNumberFormat="1" applyFont="1" applyFill="1" applyBorder="1" applyAlignment="1" applyProtection="1"/>
    <xf numFmtId="1" fontId="3" fillId="0" borderId="90" xfId="0" applyNumberFormat="1" applyFont="1" applyBorder="1" applyAlignment="1" applyProtection="1"/>
    <xf numFmtId="0" fontId="11" fillId="2" borderId="91" xfId="0" applyFont="1" applyFill="1" applyBorder="1" applyAlignment="1" applyProtection="1">
      <alignment horizontal="left"/>
    </xf>
    <xf numFmtId="0" fontId="11" fillId="2" borderId="89" xfId="0" applyFont="1" applyFill="1" applyBorder="1" applyAlignment="1" applyProtection="1">
      <alignment horizontal="left"/>
    </xf>
    <xf numFmtId="1" fontId="3" fillId="2" borderId="67" xfId="0" applyNumberFormat="1" applyFont="1" applyFill="1" applyBorder="1" applyProtection="1"/>
    <xf numFmtId="1" fontId="3" fillId="0" borderId="73" xfId="0" applyNumberFormat="1" applyFont="1" applyBorder="1" applyProtection="1"/>
    <xf numFmtId="1" fontId="3" fillId="0" borderId="67" xfId="0" applyNumberFormat="1" applyFont="1" applyBorder="1" applyProtection="1"/>
    <xf numFmtId="1" fontId="3" fillId="2" borderId="92" xfId="0" applyNumberFormat="1" applyFont="1" applyFill="1" applyBorder="1" applyProtection="1"/>
    <xf numFmtId="3" fontId="11" fillId="2" borderId="0" xfId="0" applyNumberFormat="1" applyFont="1" applyFill="1" applyBorder="1" applyProtection="1"/>
    <xf numFmtId="0" fontId="27" fillId="2" borderId="93" xfId="3" applyFont="1" applyFill="1" applyBorder="1" applyProtection="1"/>
    <xf numFmtId="0" fontId="2" fillId="2" borderId="9" xfId="0" quotePrefix="1" applyFont="1" applyFill="1" applyBorder="1" applyAlignment="1" applyProtection="1">
      <alignment horizontal="left"/>
    </xf>
    <xf numFmtId="169" fontId="25" fillId="2" borderId="9" xfId="0" quotePrefix="1" applyNumberFormat="1" applyFont="1" applyFill="1" applyBorder="1" applyAlignment="1" applyProtection="1"/>
    <xf numFmtId="169" fontId="26" fillId="2" borderId="9" xfId="0" quotePrefix="1" applyNumberFormat="1" applyFont="1" applyFill="1" applyBorder="1" applyAlignment="1" applyProtection="1"/>
    <xf numFmtId="1" fontId="3" fillId="0" borderId="0" xfId="0" applyNumberFormat="1" applyFont="1" applyBorder="1" applyProtection="1"/>
    <xf numFmtId="0" fontId="11" fillId="2" borderId="0" xfId="0" applyFont="1" applyFill="1" applyBorder="1" applyAlignment="1" applyProtection="1">
      <alignment horizontal="left"/>
    </xf>
    <xf numFmtId="1" fontId="3" fillId="2" borderId="0" xfId="0" applyNumberFormat="1" applyFont="1" applyFill="1" applyBorder="1" applyProtection="1"/>
    <xf numFmtId="0" fontId="13" fillId="2" borderId="0" xfId="2" applyFont="1" applyFill="1" applyBorder="1" applyAlignment="1" applyProtection="1">
      <alignment horizontal="left" vertical="center"/>
    </xf>
    <xf numFmtId="1" fontId="3" fillId="2" borderId="34" xfId="0" applyNumberFormat="1" applyFont="1" applyFill="1" applyBorder="1" applyProtection="1"/>
    <xf numFmtId="0" fontId="28" fillId="8" borderId="5" xfId="2" applyFont="1" applyFill="1" applyBorder="1" applyAlignment="1" applyProtection="1">
      <alignment horizontal="center" vertical="center"/>
    </xf>
    <xf numFmtId="0" fontId="13" fillId="2" borderId="0" xfId="2" applyFont="1" applyFill="1" applyBorder="1" applyAlignment="1" applyProtection="1">
      <alignment horizontal="right" vertical="center"/>
    </xf>
    <xf numFmtId="0" fontId="29" fillId="8" borderId="5" xfId="2" applyFont="1" applyFill="1" applyBorder="1" applyAlignment="1" applyProtection="1">
      <alignment horizontal="center" vertical="center"/>
    </xf>
    <xf numFmtId="0" fontId="11" fillId="2" borderId="0" xfId="0" applyFont="1" applyFill="1" applyBorder="1" applyAlignment="1" applyProtection="1">
      <alignment horizontal="right"/>
    </xf>
    <xf numFmtId="170" fontId="30" fillId="5"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94"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1" fontId="3" fillId="2" borderId="82" xfId="0" applyNumberFormat="1" applyFont="1" applyFill="1" applyBorder="1" applyProtection="1"/>
    <xf numFmtId="0" fontId="3" fillId="2" borderId="0" xfId="0" applyFont="1" applyFill="1" applyBorder="1" applyAlignment="1" applyProtection="1">
      <alignment horizontal="left"/>
    </xf>
    <xf numFmtId="3" fontId="34" fillId="2" borderId="84"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0" fontId="4" fillId="2" borderId="82" xfId="0" applyFont="1" applyFill="1" applyBorder="1" applyProtection="1"/>
    <xf numFmtId="167"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34">
    <dxf>
      <font>
        <color rgb="FFFFFF00"/>
      </font>
      <fill>
        <patternFill>
          <bgColor rgb="FF000099"/>
        </patternFill>
      </fill>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theme="0"/>
      </font>
    </dxf>
    <dxf>
      <font>
        <color rgb="FFFFFFCC"/>
      </font>
    </dxf>
    <dxf>
      <font>
        <color rgb="FFFFFFCC"/>
      </font>
    </dxf>
    <dxf>
      <font>
        <color theme="0"/>
      </font>
    </dxf>
    <dxf>
      <font>
        <color theme="0"/>
      </font>
    </dxf>
    <dxf>
      <font>
        <color rgb="FFF0FDCF"/>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RHIV2011%20DESI\&#1082;&#1072;&#1089;&#1086;&#1074;&#1080;%20&#1086;&#1090;&#1095;&#1077;&#1090;&#1080;%20&#1085;&#1079;&#1086;&#1082;\&#1082;&#1072;&#1089;&#1086;&#1074;&#1080;%20&#1086;&#1090;&#1095;&#1077;&#1090;&#1080;%2015&#1075;\&#1084;.03.2015\&#1086;&#1082;&#1086;&#1085;&#1095;&#1072;&#1090;&#1077;&#1083;&#1077;&#1085;%20&#1090;&#1088;&#1080;&#1084;&#1077;&#1089;&#1077;&#1095;&#1077;&#1085;%20&#1086;&#1090;&#1095;&#1077;&#1090;\B3_2015_1_56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CHET-agregirani pokazateli"/>
      <sheetName val="OTCHET F"/>
      <sheetName val="OTCHET"/>
      <sheetName val="INF"/>
      <sheetName val="list"/>
    </sheetNames>
    <sheetDataSet>
      <sheetData sheetId="0"/>
      <sheetData sheetId="1"/>
      <sheetData sheetId="2">
        <row r="9">
          <cell r="B9" t="str">
            <v xml:space="preserve"> НАЦИОНАЛНА ЗДРАВНООСИГУРИТЕЛНА КАСА</v>
          </cell>
          <cell r="E9">
            <v>42005</v>
          </cell>
          <cell r="F9">
            <v>42094</v>
          </cell>
        </row>
        <row r="12">
          <cell r="B12" t="str">
            <v>Национална здравноосигурителна каса</v>
          </cell>
          <cell r="E12" t="str">
            <v>код по ЕБК:</v>
          </cell>
          <cell r="F12" t="str">
            <v>5600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4">
          <cell r="E44">
            <v>2040705000</v>
          </cell>
          <cell r="G44">
            <v>492732344</v>
          </cell>
          <cell r="H44">
            <v>0</v>
          </cell>
          <cell r="I44">
            <v>0</v>
          </cell>
          <cell r="J44">
            <v>453755</v>
          </cell>
        </row>
        <row r="49">
          <cell r="E49">
            <v>0</v>
          </cell>
          <cell r="G49">
            <v>0</v>
          </cell>
          <cell r="H49">
            <v>0</v>
          </cell>
          <cell r="I49">
            <v>0</v>
          </cell>
          <cell r="J49">
            <v>0</v>
          </cell>
        </row>
        <row r="55">
          <cell r="E55">
            <v>0</v>
          </cell>
          <cell r="G55">
            <v>0</v>
          </cell>
          <cell r="H55">
            <v>0</v>
          </cell>
          <cell r="I55">
            <v>0</v>
          </cell>
          <cell r="J55">
            <v>0</v>
          </cell>
        </row>
        <row r="58">
          <cell r="E58">
            <v>0</v>
          </cell>
          <cell r="G58">
            <v>0</v>
          </cell>
          <cell r="H58">
            <v>0</v>
          </cell>
          <cell r="I58">
            <v>0</v>
          </cell>
          <cell r="J58">
            <v>0</v>
          </cell>
        </row>
        <row r="62">
          <cell r="E62">
            <v>0</v>
          </cell>
          <cell r="G62">
            <v>0</v>
          </cell>
          <cell r="H62">
            <v>0</v>
          </cell>
          <cell r="I62">
            <v>0</v>
          </cell>
          <cell r="J62">
            <v>0</v>
          </cell>
        </row>
        <row r="72">
          <cell r="E72">
            <v>20000</v>
          </cell>
          <cell r="G72">
            <v>1513</v>
          </cell>
          <cell r="H72">
            <v>0</v>
          </cell>
          <cell r="I72">
            <v>0</v>
          </cell>
          <cell r="J72">
            <v>0</v>
          </cell>
        </row>
        <row r="76">
          <cell r="E76">
            <v>19800</v>
          </cell>
          <cell r="G76">
            <v>1499</v>
          </cell>
        </row>
        <row r="87">
          <cell r="E87">
            <v>0</v>
          </cell>
          <cell r="G87">
            <v>0</v>
          </cell>
          <cell r="H87">
            <v>0</v>
          </cell>
          <cell r="I87">
            <v>0</v>
          </cell>
          <cell r="J87">
            <v>0</v>
          </cell>
        </row>
        <row r="91">
          <cell r="E91">
            <v>0</v>
          </cell>
          <cell r="G91">
            <v>0</v>
          </cell>
          <cell r="H91">
            <v>0</v>
          </cell>
          <cell r="I91">
            <v>0</v>
          </cell>
          <cell r="J91">
            <v>0</v>
          </cell>
        </row>
        <row r="105">
          <cell r="E105">
            <v>14489790</v>
          </cell>
          <cell r="G105">
            <v>3968505</v>
          </cell>
          <cell r="H105">
            <v>0</v>
          </cell>
          <cell r="I105">
            <v>22</v>
          </cell>
          <cell r="J105">
            <v>0</v>
          </cell>
        </row>
        <row r="109">
          <cell r="E109">
            <v>40210</v>
          </cell>
          <cell r="G109">
            <v>60189</v>
          </cell>
          <cell r="H109">
            <v>0</v>
          </cell>
          <cell r="I109">
            <v>1084</v>
          </cell>
          <cell r="J109">
            <v>0</v>
          </cell>
        </row>
        <row r="116">
          <cell r="E116">
            <v>0</v>
          </cell>
          <cell r="G116">
            <v>-271</v>
          </cell>
          <cell r="H116">
            <v>0</v>
          </cell>
          <cell r="I116">
            <v>0</v>
          </cell>
          <cell r="J116">
            <v>0</v>
          </cell>
        </row>
        <row r="120">
          <cell r="E120">
            <v>0</v>
          </cell>
          <cell r="G120">
            <v>0</v>
          </cell>
          <cell r="H120">
            <v>0</v>
          </cell>
          <cell r="I120">
            <v>0</v>
          </cell>
          <cell r="J120">
            <v>0</v>
          </cell>
        </row>
        <row r="134">
          <cell r="E134">
            <v>0</v>
          </cell>
          <cell r="G134">
            <v>0</v>
          </cell>
          <cell r="H134">
            <v>0</v>
          </cell>
          <cell r="I134">
            <v>0</v>
          </cell>
          <cell r="J134">
            <v>0</v>
          </cell>
        </row>
        <row r="137">
          <cell r="E137">
            <v>0</v>
          </cell>
          <cell r="G137">
            <v>0</v>
          </cell>
          <cell r="H137">
            <v>0</v>
          </cell>
          <cell r="I137">
            <v>0</v>
          </cell>
          <cell r="J137">
            <v>0</v>
          </cell>
        </row>
        <row r="146">
          <cell r="E146">
            <v>0</v>
          </cell>
          <cell r="G146">
            <v>0</v>
          </cell>
          <cell r="H146">
            <v>0</v>
          </cell>
          <cell r="I146">
            <v>0</v>
          </cell>
          <cell r="J146">
            <v>0</v>
          </cell>
        </row>
        <row r="155">
          <cell r="E155">
            <v>0</v>
          </cell>
          <cell r="G155">
            <v>0</v>
          </cell>
          <cell r="H155">
            <v>0</v>
          </cell>
          <cell r="I155">
            <v>0</v>
          </cell>
          <cell r="J155">
            <v>0</v>
          </cell>
        </row>
        <row r="182">
          <cell r="E182">
            <v>23291274</v>
          </cell>
          <cell r="G182">
            <v>4539961</v>
          </cell>
          <cell r="H182">
            <v>0</v>
          </cell>
          <cell r="I182">
            <v>-510</v>
          </cell>
          <cell r="J182">
            <v>814216</v>
          </cell>
        </row>
        <row r="185">
          <cell r="E185">
            <v>1789152</v>
          </cell>
          <cell r="G185">
            <v>879767</v>
          </cell>
          <cell r="H185">
            <v>0</v>
          </cell>
          <cell r="I185">
            <v>5313</v>
          </cell>
          <cell r="J185">
            <v>34039</v>
          </cell>
        </row>
        <row r="191">
          <cell r="E191">
            <v>5928574</v>
          </cell>
          <cell r="G191">
            <v>0</v>
          </cell>
          <cell r="H191">
            <v>0</v>
          </cell>
          <cell r="I191">
            <v>0</v>
          </cell>
          <cell r="J191">
            <v>1371107</v>
          </cell>
        </row>
        <row r="197">
          <cell r="E197">
            <v>0</v>
          </cell>
          <cell r="G197">
            <v>0</v>
          </cell>
          <cell r="H197">
            <v>0</v>
          </cell>
          <cell r="I197">
            <v>0</v>
          </cell>
          <cell r="J197">
            <v>0</v>
          </cell>
        </row>
        <row r="198">
          <cell r="E198">
            <v>11754535</v>
          </cell>
          <cell r="G198">
            <v>1571414</v>
          </cell>
          <cell r="H198">
            <v>0</v>
          </cell>
          <cell r="I198">
            <v>163981</v>
          </cell>
          <cell r="J198">
            <v>1175</v>
          </cell>
        </row>
        <row r="216">
          <cell r="E216">
            <v>433465</v>
          </cell>
          <cell r="G216">
            <v>143773</v>
          </cell>
          <cell r="H216">
            <v>0</v>
          </cell>
          <cell r="I216">
            <v>4089</v>
          </cell>
          <cell r="J216">
            <v>0</v>
          </cell>
        </row>
        <row r="220">
          <cell r="E220">
            <v>0</v>
          </cell>
          <cell r="G220">
            <v>0</v>
          </cell>
          <cell r="H220">
            <v>0</v>
          </cell>
          <cell r="I220">
            <v>0</v>
          </cell>
          <cell r="J220">
            <v>0</v>
          </cell>
        </row>
        <row r="226">
          <cell r="E226">
            <v>0</v>
          </cell>
          <cell r="G226">
            <v>0</v>
          </cell>
          <cell r="H226">
            <v>0</v>
          </cell>
          <cell r="I226">
            <v>0</v>
          </cell>
          <cell r="J226">
            <v>0</v>
          </cell>
        </row>
        <row r="229">
          <cell r="E229">
            <v>0</v>
          </cell>
          <cell r="G229">
            <v>0</v>
          </cell>
          <cell r="H229">
            <v>0</v>
          </cell>
          <cell r="I229">
            <v>0</v>
          </cell>
          <cell r="J229">
            <v>0</v>
          </cell>
        </row>
        <row r="230">
          <cell r="E230">
            <v>0</v>
          </cell>
          <cell r="G230">
            <v>0</v>
          </cell>
          <cell r="H230">
            <v>0</v>
          </cell>
          <cell r="I230">
            <v>0</v>
          </cell>
          <cell r="J230">
            <v>0</v>
          </cell>
        </row>
        <row r="231">
          <cell r="E231">
            <v>0</v>
          </cell>
          <cell r="G231">
            <v>0</v>
          </cell>
          <cell r="H231">
            <v>0</v>
          </cell>
          <cell r="I231">
            <v>0</v>
          </cell>
          <cell r="J231">
            <v>0</v>
          </cell>
        </row>
        <row r="232">
          <cell r="E232">
            <v>0</v>
          </cell>
          <cell r="G232">
            <v>0</v>
          </cell>
          <cell r="H232">
            <v>0</v>
          </cell>
          <cell r="I232">
            <v>0</v>
          </cell>
          <cell r="J232">
            <v>0</v>
          </cell>
        </row>
        <row r="233">
          <cell r="E233">
            <v>1000000</v>
          </cell>
          <cell r="G233">
            <v>2533</v>
          </cell>
          <cell r="H233">
            <v>0</v>
          </cell>
          <cell r="I233">
            <v>0</v>
          </cell>
          <cell r="J233">
            <v>0</v>
          </cell>
        </row>
        <row r="235">
          <cell r="E235">
            <v>0</v>
          </cell>
          <cell r="G235">
            <v>0</v>
          </cell>
          <cell r="H235">
            <v>0</v>
          </cell>
          <cell r="I235">
            <v>0</v>
          </cell>
          <cell r="J235">
            <v>0</v>
          </cell>
        </row>
        <row r="236">
          <cell r="E236">
            <v>0</v>
          </cell>
          <cell r="G236">
            <v>0</v>
          </cell>
          <cell r="H236">
            <v>0</v>
          </cell>
          <cell r="I236">
            <v>0</v>
          </cell>
          <cell r="J236">
            <v>0</v>
          </cell>
        </row>
        <row r="239">
          <cell r="E239">
            <v>0</v>
          </cell>
          <cell r="G239">
            <v>0</v>
          </cell>
          <cell r="H239">
            <v>0</v>
          </cell>
          <cell r="I239">
            <v>0</v>
          </cell>
          <cell r="J239">
            <v>0</v>
          </cell>
        </row>
        <row r="240">
          <cell r="E240">
            <v>0</v>
          </cell>
          <cell r="G240">
            <v>0</v>
          </cell>
          <cell r="H240">
            <v>0</v>
          </cell>
          <cell r="I240">
            <v>0</v>
          </cell>
          <cell r="J240">
            <v>0</v>
          </cell>
        </row>
        <row r="247">
          <cell r="E247">
            <v>2885080000</v>
          </cell>
          <cell r="G247">
            <v>726312840</v>
          </cell>
          <cell r="H247">
            <v>0</v>
          </cell>
          <cell r="I247">
            <v>-3966</v>
          </cell>
          <cell r="J247">
            <v>0</v>
          </cell>
        </row>
        <row r="248">
          <cell r="E248">
            <v>0</v>
          </cell>
          <cell r="G248">
            <v>0</v>
          </cell>
          <cell r="H248">
            <v>0</v>
          </cell>
          <cell r="I248">
            <v>0</v>
          </cell>
          <cell r="J248">
            <v>0</v>
          </cell>
        </row>
        <row r="249">
          <cell r="E249">
            <v>0</v>
          </cell>
          <cell r="G249">
            <v>0</v>
          </cell>
          <cell r="H249">
            <v>0</v>
          </cell>
          <cell r="I249">
            <v>0</v>
          </cell>
          <cell r="J249">
            <v>0</v>
          </cell>
        </row>
        <row r="250">
          <cell r="E250">
            <v>24000000</v>
          </cell>
          <cell r="G250">
            <v>3879678</v>
          </cell>
          <cell r="H250">
            <v>0</v>
          </cell>
          <cell r="I250">
            <v>0</v>
          </cell>
          <cell r="J250">
            <v>0</v>
          </cell>
        </row>
        <row r="257">
          <cell r="E257">
            <v>0</v>
          </cell>
          <cell r="G257">
            <v>0</v>
          </cell>
          <cell r="H257">
            <v>0</v>
          </cell>
          <cell r="I257">
            <v>0</v>
          </cell>
          <cell r="J257">
            <v>0</v>
          </cell>
        </row>
        <row r="261">
          <cell r="E261">
            <v>0</v>
          </cell>
          <cell r="G261">
            <v>0</v>
          </cell>
          <cell r="H261">
            <v>0</v>
          </cell>
          <cell r="I261">
            <v>0</v>
          </cell>
          <cell r="J261">
            <v>0</v>
          </cell>
        </row>
        <row r="262">
          <cell r="E262">
            <v>0</v>
          </cell>
          <cell r="G262">
            <v>0</v>
          </cell>
          <cell r="H262">
            <v>0</v>
          </cell>
          <cell r="I262">
            <v>0</v>
          </cell>
          <cell r="J262">
            <v>0</v>
          </cell>
        </row>
        <row r="263">
          <cell r="E263">
            <v>0</v>
          </cell>
          <cell r="G263">
            <v>0</v>
          </cell>
          <cell r="H263">
            <v>0</v>
          </cell>
          <cell r="I263">
            <v>0</v>
          </cell>
          <cell r="J263">
            <v>0</v>
          </cell>
        </row>
        <row r="264">
          <cell r="E264">
            <v>0</v>
          </cell>
          <cell r="G264">
            <v>0</v>
          </cell>
          <cell r="H264">
            <v>0</v>
          </cell>
          <cell r="I264">
            <v>0</v>
          </cell>
          <cell r="J264">
            <v>0</v>
          </cell>
        </row>
        <row r="267">
          <cell r="E267">
            <v>486504</v>
          </cell>
          <cell r="G267">
            <v>0</v>
          </cell>
          <cell r="H267">
            <v>0</v>
          </cell>
          <cell r="I267">
            <v>0</v>
          </cell>
          <cell r="J267">
            <v>0</v>
          </cell>
        </row>
        <row r="268">
          <cell r="E268">
            <v>2127560</v>
          </cell>
          <cell r="G268">
            <v>0</v>
          </cell>
          <cell r="H268">
            <v>0</v>
          </cell>
          <cell r="I268">
            <v>0</v>
          </cell>
          <cell r="J268">
            <v>0</v>
          </cell>
        </row>
        <row r="276">
          <cell r="E276">
            <v>4385936</v>
          </cell>
          <cell r="G276">
            <v>103584</v>
          </cell>
          <cell r="H276">
            <v>0</v>
          </cell>
          <cell r="I276">
            <v>0</v>
          </cell>
          <cell r="J276">
            <v>0</v>
          </cell>
        </row>
        <row r="279">
          <cell r="E279">
            <v>0</v>
          </cell>
          <cell r="G279">
            <v>0</v>
          </cell>
          <cell r="H279">
            <v>0</v>
          </cell>
          <cell r="I279">
            <v>0</v>
          </cell>
          <cell r="J279">
            <v>0</v>
          </cell>
        </row>
        <row r="280">
          <cell r="E280">
            <v>0</v>
          </cell>
          <cell r="G280">
            <v>0</v>
          </cell>
          <cell r="H280">
            <v>0</v>
          </cell>
          <cell r="I280">
            <v>0</v>
          </cell>
          <cell r="J280">
            <v>0</v>
          </cell>
        </row>
        <row r="285">
          <cell r="E285">
            <v>0</v>
          </cell>
          <cell r="G285">
            <v>0</v>
          </cell>
          <cell r="H285">
            <v>0</v>
          </cell>
          <cell r="I285">
            <v>0</v>
          </cell>
          <cell r="J285">
            <v>0</v>
          </cell>
        </row>
        <row r="286">
          <cell r="E286">
            <v>0</v>
          </cell>
          <cell r="G286">
            <v>0</v>
          </cell>
          <cell r="H286">
            <v>0</v>
          </cell>
          <cell r="I286">
            <v>0</v>
          </cell>
          <cell r="J286">
            <v>0</v>
          </cell>
        </row>
        <row r="288">
          <cell r="E288">
            <v>0</v>
          </cell>
          <cell r="G288">
            <v>0</v>
          </cell>
          <cell r="H288">
            <v>0</v>
          </cell>
          <cell r="I288">
            <v>0</v>
          </cell>
          <cell r="J288">
            <v>0</v>
          </cell>
        </row>
        <row r="289">
          <cell r="E289">
            <v>111898000</v>
          </cell>
          <cell r="G289">
            <v>0</v>
          </cell>
          <cell r="H289">
            <v>0</v>
          </cell>
          <cell r="I289">
            <v>0</v>
          </cell>
          <cell r="J289">
            <v>0</v>
          </cell>
        </row>
        <row r="349">
          <cell r="E349">
            <v>0</v>
          </cell>
          <cell r="G349">
            <v>0</v>
          </cell>
          <cell r="H349">
            <v>0</v>
          </cell>
          <cell r="I349">
            <v>0</v>
          </cell>
          <cell r="J349">
            <v>0</v>
          </cell>
        </row>
        <row r="363">
          <cell r="E363">
            <v>996279000</v>
          </cell>
          <cell r="G363">
            <v>244088000</v>
          </cell>
          <cell r="H363">
            <v>0</v>
          </cell>
          <cell r="I363">
            <v>0</v>
          </cell>
          <cell r="J363">
            <v>0</v>
          </cell>
        </row>
        <row r="371">
          <cell r="E371">
            <v>0</v>
          </cell>
          <cell r="G371">
            <v>0</v>
          </cell>
          <cell r="H371">
            <v>0</v>
          </cell>
          <cell r="I371">
            <v>0</v>
          </cell>
          <cell r="J371">
            <v>0</v>
          </cell>
        </row>
        <row r="376">
          <cell r="E376">
            <v>0</v>
          </cell>
          <cell r="G376">
            <v>0</v>
          </cell>
          <cell r="H376">
            <v>0</v>
          </cell>
          <cell r="I376">
            <v>0</v>
          </cell>
          <cell r="J376">
            <v>0</v>
          </cell>
        </row>
        <row r="379">
          <cell r="E379">
            <v>20641000</v>
          </cell>
          <cell r="G379">
            <v>-11542083</v>
          </cell>
          <cell r="H379">
            <v>0</v>
          </cell>
          <cell r="I379">
            <v>0</v>
          </cell>
          <cell r="J379">
            <v>33421</v>
          </cell>
        </row>
        <row r="384">
          <cell r="E384">
            <v>0</v>
          </cell>
          <cell r="G384">
            <v>0</v>
          </cell>
          <cell r="H384">
            <v>0</v>
          </cell>
          <cell r="I384">
            <v>0</v>
          </cell>
          <cell r="J384">
            <v>0</v>
          </cell>
        </row>
        <row r="387">
          <cell r="E387">
            <v>0</v>
          </cell>
          <cell r="G387">
            <v>0</v>
          </cell>
          <cell r="H387">
            <v>0</v>
          </cell>
          <cell r="I387">
            <v>0</v>
          </cell>
          <cell r="J387">
            <v>0</v>
          </cell>
        </row>
        <row r="390">
          <cell r="E390">
            <v>0</v>
          </cell>
          <cell r="G390">
            <v>0</v>
          </cell>
          <cell r="H390">
            <v>0</v>
          </cell>
          <cell r="I390">
            <v>0</v>
          </cell>
          <cell r="J390">
            <v>0</v>
          </cell>
        </row>
        <row r="394">
          <cell r="E394">
            <v>0</v>
          </cell>
          <cell r="G394">
            <v>0</v>
          </cell>
          <cell r="H394">
            <v>0</v>
          </cell>
          <cell r="I394">
            <v>0</v>
          </cell>
          <cell r="J394">
            <v>0</v>
          </cell>
        </row>
        <row r="397">
          <cell r="E397">
            <v>0</v>
          </cell>
          <cell r="G397">
            <v>0</v>
          </cell>
          <cell r="H397">
            <v>0</v>
          </cell>
          <cell r="I397">
            <v>0</v>
          </cell>
          <cell r="J397">
            <v>0</v>
          </cell>
        </row>
        <row r="400">
          <cell r="E400">
            <v>0</v>
          </cell>
          <cell r="G400">
            <v>0</v>
          </cell>
          <cell r="H400">
            <v>0</v>
          </cell>
          <cell r="I400">
            <v>0</v>
          </cell>
          <cell r="J400">
            <v>488826</v>
          </cell>
        </row>
        <row r="414">
          <cell r="E414">
            <v>0</v>
          </cell>
          <cell r="G414">
            <v>0</v>
          </cell>
          <cell r="H414">
            <v>0</v>
          </cell>
          <cell r="I414">
            <v>0</v>
          </cell>
          <cell r="J414">
            <v>0</v>
          </cell>
        </row>
        <row r="449">
          <cell r="E449">
            <v>0</v>
          </cell>
          <cell r="G449">
            <v>0</v>
          </cell>
          <cell r="H449">
            <v>0</v>
          </cell>
          <cell r="I449">
            <v>0</v>
          </cell>
          <cell r="J449">
            <v>0</v>
          </cell>
        </row>
        <row r="459">
          <cell r="E459">
            <v>0</v>
          </cell>
          <cell r="G459">
            <v>0</v>
          </cell>
          <cell r="H459">
            <v>0</v>
          </cell>
          <cell r="I459">
            <v>0</v>
          </cell>
          <cell r="J459">
            <v>0</v>
          </cell>
        </row>
        <row r="485">
          <cell r="E485">
            <v>0</v>
          </cell>
          <cell r="G485">
            <v>0</v>
          </cell>
          <cell r="H485">
            <v>0</v>
          </cell>
          <cell r="I485">
            <v>0</v>
          </cell>
          <cell r="J485">
            <v>0</v>
          </cell>
        </row>
        <row r="491">
          <cell r="E491">
            <v>0</v>
          </cell>
          <cell r="G491">
            <v>0</v>
          </cell>
          <cell r="H491">
            <v>0</v>
          </cell>
          <cell r="I491">
            <v>0</v>
          </cell>
          <cell r="J491">
            <v>0</v>
          </cell>
        </row>
        <row r="500">
          <cell r="E500">
            <v>0</v>
          </cell>
          <cell r="G500">
            <v>0</v>
          </cell>
          <cell r="H500">
            <v>0</v>
          </cell>
          <cell r="I500">
            <v>0</v>
          </cell>
          <cell r="J500">
            <v>0</v>
          </cell>
        </row>
        <row r="504">
          <cell r="E504">
            <v>0</v>
          </cell>
          <cell r="G504">
            <v>0</v>
          </cell>
          <cell r="H504">
            <v>0</v>
          </cell>
          <cell r="I504">
            <v>0</v>
          </cell>
          <cell r="J504">
            <v>0</v>
          </cell>
        </row>
        <row r="509">
          <cell r="E509">
            <v>0</v>
          </cell>
          <cell r="G509">
            <v>0</v>
          </cell>
          <cell r="H509">
            <v>0</v>
          </cell>
          <cell r="I509">
            <v>0</v>
          </cell>
          <cell r="J509">
            <v>0</v>
          </cell>
        </row>
        <row r="512">
          <cell r="E512">
            <v>0</v>
          </cell>
          <cell r="G512">
            <v>-65610</v>
          </cell>
          <cell r="H512">
            <v>0</v>
          </cell>
          <cell r="I512">
            <v>78518</v>
          </cell>
          <cell r="J512">
            <v>0</v>
          </cell>
        </row>
        <row r="519">
          <cell r="E519">
            <v>0</v>
          </cell>
          <cell r="G519">
            <v>1844154</v>
          </cell>
          <cell r="H519">
            <v>0</v>
          </cell>
          <cell r="I519">
            <v>0</v>
          </cell>
          <cell r="J519">
            <v>1277956</v>
          </cell>
        </row>
        <row r="524">
          <cell r="E524">
            <v>0</v>
          </cell>
          <cell r="G524">
            <v>0</v>
          </cell>
          <cell r="H524">
            <v>0</v>
          </cell>
          <cell r="I524">
            <v>0</v>
          </cell>
          <cell r="J524">
            <v>0</v>
          </cell>
        </row>
        <row r="532">
          <cell r="E532">
            <v>0</v>
          </cell>
          <cell r="G532">
            <v>3629661</v>
          </cell>
          <cell r="H532">
            <v>0</v>
          </cell>
          <cell r="I532">
            <v>45</v>
          </cell>
          <cell r="J532">
            <v>0</v>
          </cell>
        </row>
        <row r="555">
          <cell r="H555">
            <v>0</v>
          </cell>
          <cell r="I555">
            <v>0</v>
          </cell>
          <cell r="J555">
            <v>0</v>
          </cell>
        </row>
        <row r="556">
          <cell r="G556">
            <v>0</v>
          </cell>
          <cell r="I556">
            <v>0</v>
          </cell>
          <cell r="J556">
            <v>0</v>
          </cell>
        </row>
        <row r="557">
          <cell r="H557">
            <v>0</v>
          </cell>
          <cell r="I557">
            <v>0</v>
          </cell>
          <cell r="J557">
            <v>0</v>
          </cell>
        </row>
        <row r="558">
          <cell r="G558">
            <v>0</v>
          </cell>
          <cell r="I558">
            <v>0</v>
          </cell>
          <cell r="J558">
            <v>0</v>
          </cell>
        </row>
        <row r="559">
          <cell r="G559">
            <v>0</v>
          </cell>
          <cell r="H559">
            <v>0</v>
          </cell>
          <cell r="J559">
            <v>0</v>
          </cell>
        </row>
        <row r="560">
          <cell r="G560">
            <v>0</v>
          </cell>
          <cell r="H560">
            <v>0</v>
          </cell>
          <cell r="J560">
            <v>0</v>
          </cell>
        </row>
        <row r="561">
          <cell r="H561">
            <v>0</v>
          </cell>
          <cell r="I561">
            <v>0</v>
          </cell>
          <cell r="J561">
            <v>0</v>
          </cell>
        </row>
        <row r="562">
          <cell r="G562">
            <v>0</v>
          </cell>
          <cell r="I562">
            <v>0</v>
          </cell>
          <cell r="J562">
            <v>0</v>
          </cell>
        </row>
        <row r="563">
          <cell r="H563">
            <v>0</v>
          </cell>
          <cell r="I563">
            <v>0</v>
          </cell>
          <cell r="J563">
            <v>0</v>
          </cell>
        </row>
        <row r="564">
          <cell r="G564">
            <v>0</v>
          </cell>
          <cell r="I564">
            <v>0</v>
          </cell>
          <cell r="J564">
            <v>0</v>
          </cell>
        </row>
        <row r="565">
          <cell r="G565">
            <v>0</v>
          </cell>
          <cell r="H565">
            <v>0</v>
          </cell>
          <cell r="J565">
            <v>0</v>
          </cell>
        </row>
        <row r="566">
          <cell r="G566">
            <v>0</v>
          </cell>
          <cell r="H566">
            <v>0</v>
          </cell>
          <cell r="J566">
            <v>0</v>
          </cell>
        </row>
        <row r="567">
          <cell r="G567">
            <v>-6255031</v>
          </cell>
          <cell r="I567">
            <v>0</v>
          </cell>
          <cell r="J567">
            <v>-33421</v>
          </cell>
        </row>
        <row r="568">
          <cell r="G568">
            <v>0</v>
          </cell>
          <cell r="J568">
            <v>0</v>
          </cell>
        </row>
        <row r="569">
          <cell r="G569">
            <v>0</v>
          </cell>
          <cell r="I569">
            <v>0</v>
          </cell>
          <cell r="J569">
            <v>0</v>
          </cell>
        </row>
        <row r="570">
          <cell r="G570">
            <v>0</v>
          </cell>
          <cell r="H570">
            <v>0</v>
          </cell>
          <cell r="J570">
            <v>0</v>
          </cell>
        </row>
        <row r="571">
          <cell r="G571">
            <v>0</v>
          </cell>
          <cell r="H571">
            <v>0</v>
          </cell>
          <cell r="J571">
            <v>0</v>
          </cell>
        </row>
        <row r="572">
          <cell r="G572">
            <v>0</v>
          </cell>
          <cell r="I572">
            <v>0</v>
          </cell>
          <cell r="J572">
            <v>0</v>
          </cell>
        </row>
        <row r="573">
          <cell r="G573">
            <v>0</v>
          </cell>
          <cell r="J573">
            <v>0</v>
          </cell>
        </row>
        <row r="575">
          <cell r="G575">
            <v>32843680</v>
          </cell>
          <cell r="H575">
            <v>0</v>
          </cell>
          <cell r="I575">
            <v>0</v>
          </cell>
          <cell r="J575">
            <v>0</v>
          </cell>
        </row>
        <row r="576">
          <cell r="H576">
            <v>0</v>
          </cell>
          <cell r="I576">
            <v>0</v>
          </cell>
          <cell r="J576">
            <v>0</v>
          </cell>
        </row>
        <row r="577">
          <cell r="G577">
            <v>-23782263</v>
          </cell>
          <cell r="H577">
            <v>0</v>
          </cell>
          <cell r="I577">
            <v>0</v>
          </cell>
          <cell r="J577">
            <v>0</v>
          </cell>
        </row>
        <row r="578">
          <cell r="H578">
            <v>0</v>
          </cell>
          <cell r="I578">
            <v>0</v>
          </cell>
          <cell r="J578">
            <v>0</v>
          </cell>
        </row>
        <row r="579">
          <cell r="E579">
            <v>0</v>
          </cell>
          <cell r="G579">
            <v>-89238</v>
          </cell>
          <cell r="H579">
            <v>0</v>
          </cell>
          <cell r="I579">
            <v>89238</v>
          </cell>
          <cell r="J579">
            <v>0</v>
          </cell>
        </row>
        <row r="582">
          <cell r="E582">
            <v>0</v>
          </cell>
          <cell r="J582">
            <v>0</v>
          </cell>
        </row>
        <row r="588">
          <cell r="G588" t="str">
            <v>ЗОЯ ВЪЛЕВА</v>
          </cell>
        </row>
        <row r="591">
          <cell r="D591" t="str">
            <v>ДЕСИСЛАВА ПОПОВА</v>
          </cell>
          <cell r="G591" t="str">
            <v>Д-Р ГЛИНКА КОМИТОВ</v>
          </cell>
        </row>
        <row r="593">
          <cell r="B593">
            <v>18052015</v>
          </cell>
          <cell r="E593" t="str">
            <v>02/9656845</v>
          </cell>
          <cell r="F593" t="str">
            <v>02/9659129</v>
          </cell>
          <cell r="H593" t="str">
            <v>zvaleva@nhif.bg</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6" workbookViewId="0">
      <selection sqref="A1:XFD1048576"/>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4">
      <c r="B8" s="13" t="s">
        <v>0</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t="s">
        <v>1</v>
      </c>
      <c r="G10" s="21" t="s">
        <v>2</v>
      </c>
      <c r="H10" s="21"/>
      <c r="I10" s="3"/>
      <c r="J10" s="3"/>
      <c r="N10" s="1"/>
      <c r="O10" s="20"/>
      <c r="Q10" s="1"/>
    </row>
    <row r="11" spans="1:26" ht="23.25" customHeight="1" x14ac:dyDescent="0.3">
      <c r="B11" s="22" t="str">
        <f>+[1]OTCHET!B9</f>
        <v xml:space="preserve"> НАЦИОНАЛНА ЗДРАВНООСИГУРИТЕЛНА КАСА</v>
      </c>
      <c r="C11" s="23"/>
      <c r="D11" s="20"/>
      <c r="E11" s="3"/>
      <c r="F11" s="24">
        <f>[1]OTCHET!E9</f>
        <v>42005</v>
      </c>
      <c r="G11" s="25">
        <f>[1]OTCHET!F9</f>
        <v>42094</v>
      </c>
      <c r="I11" s="3"/>
      <c r="J11" s="3"/>
      <c r="K11" s="26"/>
      <c r="L11" s="26"/>
      <c r="N11" s="1"/>
      <c r="O11" s="23"/>
      <c r="Q11" s="1"/>
      <c r="R11" s="27"/>
      <c r="S11" s="27"/>
      <c r="T11" s="27"/>
      <c r="U11" s="27"/>
    </row>
    <row r="12" spans="1:26" ht="23.25" customHeight="1" x14ac:dyDescent="0.3">
      <c r="B12" s="28" t="s">
        <v>3</v>
      </c>
      <c r="C12" s="29"/>
      <c r="D12" s="20"/>
      <c r="E12" s="3"/>
      <c r="F12" s="30"/>
      <c r="G12" s="3"/>
      <c r="H12" s="11"/>
      <c r="I12" s="3"/>
      <c r="J12" s="3"/>
      <c r="N12" s="1"/>
      <c r="O12" s="29"/>
      <c r="Q12" s="1"/>
      <c r="R12" s="27"/>
      <c r="S12" s="27"/>
      <c r="T12" s="27"/>
      <c r="U12" s="27"/>
    </row>
    <row r="13" spans="1:26" ht="23.25" customHeight="1" x14ac:dyDescent="0.25">
      <c r="B13" s="31" t="str">
        <f>+[1]OTCHET!B12</f>
        <v>Национална здравноосигурителна каса</v>
      </c>
      <c r="C13" s="29"/>
      <c r="D13" s="29"/>
      <c r="E13" s="32" t="str">
        <f>+[1]OTCHET!E12</f>
        <v>код по ЕБК:</v>
      </c>
      <c r="F13" s="33" t="str">
        <f>+[1]OTCHET!F12</f>
        <v>5600</v>
      </c>
      <c r="G13" s="3"/>
      <c r="H13" s="11"/>
      <c r="I13" s="3"/>
      <c r="J13" s="3"/>
      <c r="N13" s="1"/>
      <c r="O13" s="29"/>
      <c r="Q13" s="1"/>
      <c r="R13" s="27"/>
      <c r="S13" s="27"/>
      <c r="T13" s="27"/>
      <c r="U13" s="27"/>
    </row>
    <row r="14" spans="1:26" ht="23.25" customHeight="1" x14ac:dyDescent="0.25">
      <c r="B14" s="34" t="s">
        <v>4</v>
      </c>
      <c r="C14" s="11"/>
      <c r="D14" s="11"/>
      <c r="E14" s="11"/>
      <c r="F14" s="11"/>
      <c r="G14" s="11"/>
      <c r="H14" s="11"/>
      <c r="I14" s="3"/>
      <c r="J14" s="3"/>
      <c r="N14" s="1"/>
      <c r="O14" s="11"/>
      <c r="Q14" s="1"/>
      <c r="R14" s="27"/>
      <c r="S14" s="27"/>
      <c r="T14" s="27"/>
      <c r="U14" s="27"/>
    </row>
    <row r="15" spans="1:26" ht="21.75" customHeight="1" thickBot="1" x14ac:dyDescent="0.4">
      <c r="B15" s="35" t="s">
        <v>5</v>
      </c>
      <c r="C15" s="36"/>
      <c r="D15" s="36"/>
      <c r="E15" s="37">
        <f>[1]OTCHET!E15</f>
        <v>0</v>
      </c>
      <c r="F15" s="38" t="str">
        <f>[1]OTCHET!F15</f>
        <v>БЮДЖЕТ</v>
      </c>
      <c r="G15" s="11"/>
      <c r="H15" s="39"/>
      <c r="I15" s="39"/>
      <c r="J15" s="40"/>
      <c r="K15" s="41"/>
      <c r="L15" s="41"/>
      <c r="M15" s="42"/>
      <c r="N15" s="39"/>
      <c r="O15" s="36"/>
      <c r="P15" s="43"/>
      <c r="Q15" s="1"/>
      <c r="R15" s="27"/>
      <c r="S15" s="27"/>
      <c r="T15" s="27"/>
      <c r="U15" s="27"/>
      <c r="V15" s="27"/>
      <c r="W15" s="27"/>
      <c r="Y15" s="27"/>
      <c r="Z15" s="27"/>
    </row>
    <row r="16" spans="1:26" ht="16.5" thickBot="1" x14ac:dyDescent="0.3">
      <c r="A16" s="44"/>
      <c r="B16" s="45"/>
      <c r="C16" s="45"/>
      <c r="D16" s="45"/>
      <c r="E16" s="46"/>
      <c r="F16" s="46"/>
      <c r="G16" s="46"/>
      <c r="H16" s="46"/>
      <c r="I16" s="46"/>
      <c r="J16" s="47" t="s">
        <v>6</v>
      </c>
      <c r="K16" s="48"/>
      <c r="L16" s="48"/>
      <c r="M16" s="49"/>
      <c r="N16" s="50"/>
      <c r="O16" s="51"/>
      <c r="P16" s="52"/>
      <c r="Q16" s="1"/>
      <c r="R16" s="27"/>
      <c r="S16" s="27"/>
      <c r="T16" s="27"/>
      <c r="U16" s="27"/>
      <c r="V16" s="27"/>
      <c r="W16" s="27"/>
      <c r="Y16" s="27"/>
      <c r="Z16" s="27"/>
    </row>
    <row r="17" spans="1:26" ht="22.5" customHeight="1" x14ac:dyDescent="0.25">
      <c r="A17" s="44"/>
      <c r="B17" s="53"/>
      <c r="C17" s="54" t="s">
        <v>7</v>
      </c>
      <c r="D17" s="54"/>
      <c r="E17" s="55" t="s">
        <v>8</v>
      </c>
      <c r="F17" s="56" t="s">
        <v>9</v>
      </c>
      <c r="G17" s="57" t="s">
        <v>10</v>
      </c>
      <c r="H17" s="58"/>
      <c r="I17" s="59"/>
      <c r="J17" s="60"/>
      <c r="K17" s="61"/>
      <c r="L17" s="61"/>
      <c r="M17" s="61"/>
      <c r="N17" s="62"/>
      <c r="O17" s="63" t="s">
        <v>11</v>
      </c>
      <c r="P17" s="64"/>
      <c r="Q17" s="1"/>
      <c r="R17" s="27"/>
      <c r="S17" s="27"/>
      <c r="T17" s="27"/>
      <c r="U17" s="27"/>
      <c r="V17" s="27"/>
      <c r="W17" s="27"/>
      <c r="X17" s="27"/>
      <c r="Y17" s="27"/>
      <c r="Z17" s="27"/>
    </row>
    <row r="18" spans="1:26" ht="47.25" customHeight="1" x14ac:dyDescent="0.25">
      <c r="A18" s="44"/>
      <c r="B18" s="65" t="s">
        <v>12</v>
      </c>
      <c r="C18" s="66"/>
      <c r="D18" s="66"/>
      <c r="E18" s="67"/>
      <c r="F18" s="68"/>
      <c r="G18" s="69" t="s">
        <v>13</v>
      </c>
      <c r="H18" s="70" t="s">
        <v>14</v>
      </c>
      <c r="I18" s="70" t="s">
        <v>15</v>
      </c>
      <c r="J18" s="71" t="s">
        <v>16</v>
      </c>
      <c r="K18" s="72" t="s">
        <v>17</v>
      </c>
      <c r="L18" s="72" t="s">
        <v>17</v>
      </c>
      <c r="M18" s="72"/>
      <c r="N18" s="73"/>
      <c r="O18" s="74"/>
      <c r="P18" s="64"/>
      <c r="Q18" s="52"/>
      <c r="R18" s="27"/>
      <c r="S18" s="27"/>
      <c r="T18" s="27"/>
      <c r="U18" s="27"/>
      <c r="V18" s="27"/>
      <c r="W18" s="27"/>
      <c r="X18" s="27"/>
      <c r="Y18" s="27"/>
      <c r="Z18" s="27"/>
    </row>
    <row r="19" spans="1:26" ht="15.75" hidden="1" x14ac:dyDescent="0.25">
      <c r="A19" s="44"/>
      <c r="B19" s="75"/>
      <c r="C19" s="75"/>
      <c r="D19" s="75"/>
      <c r="E19" s="76"/>
      <c r="F19" s="76"/>
      <c r="G19" s="77"/>
      <c r="H19" s="78"/>
      <c r="I19" s="78"/>
      <c r="J19" s="79"/>
      <c r="K19" s="80"/>
      <c r="L19" s="80"/>
      <c r="M19" s="80"/>
      <c r="N19" s="73"/>
      <c r="O19" s="81"/>
      <c r="P19" s="64"/>
      <c r="Q19" s="52"/>
      <c r="R19" s="27"/>
      <c r="S19" s="27"/>
      <c r="T19" s="27"/>
      <c r="U19" s="27"/>
      <c r="V19" s="27"/>
      <c r="W19" s="27"/>
      <c r="X19" s="27"/>
      <c r="Y19" s="27"/>
      <c r="Z19" s="27"/>
    </row>
    <row r="20" spans="1:26" ht="16.5" thickBot="1" x14ac:dyDescent="0.3">
      <c r="A20" s="44"/>
      <c r="B20" s="82" t="s">
        <v>18</v>
      </c>
      <c r="C20" s="83"/>
      <c r="D20" s="83"/>
      <c r="E20" s="84" t="s">
        <v>19</v>
      </c>
      <c r="F20" s="84" t="s">
        <v>20</v>
      </c>
      <c r="G20" s="85" t="s">
        <v>21</v>
      </c>
      <c r="H20" s="86" t="s">
        <v>22</v>
      </c>
      <c r="I20" s="86" t="s">
        <v>23</v>
      </c>
      <c r="J20" s="87" t="s">
        <v>24</v>
      </c>
      <c r="K20" s="88" t="s">
        <v>25</v>
      </c>
      <c r="L20" s="88" t="s">
        <v>26</v>
      </c>
      <c r="M20" s="88" t="s">
        <v>26</v>
      </c>
      <c r="N20" s="89"/>
      <c r="O20" s="90"/>
      <c r="P20" s="43"/>
      <c r="Q20" s="52"/>
      <c r="R20" s="27"/>
      <c r="S20" s="27"/>
      <c r="T20" s="27"/>
      <c r="U20" s="27"/>
      <c r="V20" s="27"/>
      <c r="W20" s="27"/>
      <c r="X20" s="27"/>
      <c r="Y20" s="27"/>
      <c r="Z20" s="27"/>
    </row>
    <row r="21" spans="1:26" ht="15.75" x14ac:dyDescent="0.25">
      <c r="A21" s="44"/>
      <c r="B21" s="91"/>
      <c r="C21" s="91"/>
      <c r="D21" s="91"/>
      <c r="E21" s="92"/>
      <c r="F21" s="92"/>
      <c r="G21" s="93"/>
      <c r="H21" s="94"/>
      <c r="I21" s="94"/>
      <c r="J21" s="95"/>
      <c r="K21" s="96"/>
      <c r="L21" s="96"/>
      <c r="M21" s="96"/>
      <c r="N21" s="97"/>
      <c r="O21" s="98"/>
      <c r="P21" s="99"/>
      <c r="Q21" s="52"/>
      <c r="R21" s="27"/>
      <c r="S21" s="27"/>
      <c r="T21" s="27"/>
      <c r="U21" s="27"/>
      <c r="V21" s="27"/>
      <c r="W21" s="27"/>
      <c r="X21" s="27"/>
      <c r="Y21" s="27"/>
      <c r="Z21" s="27"/>
    </row>
    <row r="22" spans="1:26" ht="19.5" thickBot="1" x14ac:dyDescent="0.35">
      <c r="A22" s="44">
        <v>10</v>
      </c>
      <c r="B22" s="100" t="s">
        <v>27</v>
      </c>
      <c r="C22" s="101" t="s">
        <v>28</v>
      </c>
      <c r="D22" s="102"/>
      <c r="E22" s="103">
        <f t="shared" ref="E22:J22" si="0">+E23+E25+E36+E37</f>
        <v>2055255000</v>
      </c>
      <c r="F22" s="103">
        <f t="shared" si="0"/>
        <v>497217141</v>
      </c>
      <c r="G22" s="104">
        <f t="shared" si="0"/>
        <v>496762280</v>
      </c>
      <c r="H22" s="105">
        <f t="shared" si="0"/>
        <v>0</v>
      </c>
      <c r="I22" s="105">
        <f t="shared" si="0"/>
        <v>1106</v>
      </c>
      <c r="J22" s="106">
        <f t="shared" si="0"/>
        <v>453755</v>
      </c>
      <c r="K22" s="107">
        <f>+K23+K25+K35+K36+K37</f>
        <v>0</v>
      </c>
      <c r="L22" s="107">
        <f>+L23+L25+L35+L36+L37</f>
        <v>0</v>
      </c>
      <c r="M22" s="107">
        <f>+M23+M25+M35+M36</f>
        <v>0</v>
      </c>
      <c r="N22" s="108"/>
      <c r="O22" s="109" t="s">
        <v>28</v>
      </c>
      <c r="P22" s="110"/>
      <c r="Q22" s="52"/>
      <c r="R22" s="27"/>
      <c r="S22" s="27"/>
      <c r="T22" s="27"/>
      <c r="U22" s="27"/>
      <c r="V22" s="27"/>
      <c r="W22" s="27"/>
      <c r="X22" s="27"/>
      <c r="Y22" s="27"/>
      <c r="Z22" s="27"/>
    </row>
    <row r="23" spans="1:26" ht="16.5" thickTop="1" x14ac:dyDescent="0.25">
      <c r="A23" s="44">
        <v>15</v>
      </c>
      <c r="B23" s="111" t="s">
        <v>29</v>
      </c>
      <c r="C23" s="111" t="s">
        <v>30</v>
      </c>
      <c r="D23" s="111"/>
      <c r="E23" s="112">
        <f>[1]OTCHET!E22+[1]OTCHET!E28+[1]OTCHET!E33+[1]OTCHET!E39+[1]OTCHET!E44+[1]OTCHET!E49+[1]OTCHET!E55+[1]OTCHET!E58+[1]OTCHET!E61+[1]OTCHET!E62+[1]OTCHET!E69+[1]OTCHET!E70+[1]OTCHET!E71</f>
        <v>2040705000</v>
      </c>
      <c r="F23" s="112">
        <f t="shared" ref="F23:F86" si="1">+G23+H23+I23+J23</f>
        <v>493186099</v>
      </c>
      <c r="G23" s="113">
        <f>[1]OTCHET!G22+[1]OTCHET!G28+[1]OTCHET!G33+[1]OTCHET!G39+[1]OTCHET!G44+[1]OTCHET!G49+[1]OTCHET!G55+[1]OTCHET!G58+[1]OTCHET!G61+[1]OTCHET!G62+[1]OTCHET!G69+[1]OTCHET!G70+[1]OTCHET!G71</f>
        <v>492732344</v>
      </c>
      <c r="H23" s="114">
        <f>[1]OTCHET!H22+[1]OTCHET!H28+[1]OTCHET!H33+[1]OTCHET!H39+[1]OTCHET!H44+[1]OTCHET!H49+[1]OTCHET!H55+[1]OTCHET!H58+[1]OTCHET!H61+[1]OTCHET!H62+[1]OTCHET!H69+[1]OTCHET!H70+[1]OTCHET!H71</f>
        <v>0</v>
      </c>
      <c r="I23" s="114">
        <f>[1]OTCHET!I22+[1]OTCHET!I28+[1]OTCHET!I33+[1]OTCHET!I39+[1]OTCHET!I44+[1]OTCHET!I49+[1]OTCHET!I55+[1]OTCHET!I58+[1]OTCHET!I61+[1]OTCHET!I62+[1]OTCHET!I69+[1]OTCHET!I70+[1]OTCHET!I71</f>
        <v>0</v>
      </c>
      <c r="J23" s="115">
        <f>[1]OTCHET!J22+[1]OTCHET!J28+[1]OTCHET!J33+[1]OTCHET!J39+[1]OTCHET!J44+[1]OTCHET!J49+[1]OTCHET!J55+[1]OTCHET!J58+[1]OTCHET!J61+[1]OTCHET!J62+[1]OTCHET!J69+[1]OTCHET!J70+[1]OTCHET!J71</f>
        <v>453755</v>
      </c>
      <c r="K23" s="116"/>
      <c r="L23" s="116"/>
      <c r="M23" s="116"/>
      <c r="N23" s="117"/>
      <c r="O23" s="118" t="s">
        <v>30</v>
      </c>
      <c r="P23" s="119"/>
      <c r="Q23" s="52"/>
      <c r="R23" s="27"/>
      <c r="S23" s="27"/>
      <c r="T23" s="27"/>
      <c r="U23" s="27"/>
      <c r="V23" s="27"/>
      <c r="W23" s="27"/>
      <c r="X23" s="27"/>
      <c r="Y23" s="27"/>
      <c r="Z23" s="27"/>
    </row>
    <row r="24" spans="1:26" ht="16.5" hidden="1" customHeight="1" x14ac:dyDescent="0.25">
      <c r="A24" s="44"/>
      <c r="B24" s="120" t="s">
        <v>31</v>
      </c>
      <c r="C24" s="120" t="s">
        <v>32</v>
      </c>
      <c r="D24" s="120"/>
      <c r="E24" s="121"/>
      <c r="F24" s="121">
        <f t="shared" si="1"/>
        <v>0</v>
      </c>
      <c r="G24" s="122"/>
      <c r="H24" s="123"/>
      <c r="I24" s="123"/>
      <c r="J24" s="124"/>
      <c r="K24" s="125"/>
      <c r="L24" s="125"/>
      <c r="M24" s="125"/>
      <c r="N24" s="117"/>
      <c r="O24" s="126" t="s">
        <v>32</v>
      </c>
      <c r="P24" s="119"/>
      <c r="Q24" s="52"/>
      <c r="R24" s="27"/>
      <c r="S24" s="27"/>
      <c r="T24" s="27"/>
      <c r="U24" s="27"/>
      <c r="V24" s="27"/>
      <c r="W24" s="27"/>
      <c r="X24" s="27"/>
      <c r="Y24" s="27"/>
      <c r="Z24" s="27"/>
    </row>
    <row r="25" spans="1:26" ht="16.5" thickBot="1" x14ac:dyDescent="0.3">
      <c r="A25" s="44">
        <v>20</v>
      </c>
      <c r="B25" s="127" t="s">
        <v>33</v>
      </c>
      <c r="C25" s="127" t="s">
        <v>34</v>
      </c>
      <c r="D25" s="127"/>
      <c r="E25" s="128">
        <f>+E26+E30+E31+E32+E33</f>
        <v>14550000</v>
      </c>
      <c r="F25" s="128">
        <f>+F26+F30+F31+F32+F33</f>
        <v>4031042</v>
      </c>
      <c r="G25" s="129">
        <f t="shared" ref="G25:M25" si="2">+G26+G30+G31+G32+G33</f>
        <v>4029936</v>
      </c>
      <c r="H25" s="130">
        <f>+H26+H30+H31+H32+H33</f>
        <v>0</v>
      </c>
      <c r="I25" s="130">
        <f>+I26+I30+I31+I32+I33</f>
        <v>1106</v>
      </c>
      <c r="J25" s="131">
        <f>+J26+J30+J31+J32+J33</f>
        <v>0</v>
      </c>
      <c r="K25" s="107">
        <f t="shared" si="2"/>
        <v>0</v>
      </c>
      <c r="L25" s="107">
        <f t="shared" si="2"/>
        <v>0</v>
      </c>
      <c r="M25" s="107">
        <f t="shared" si="2"/>
        <v>0</v>
      </c>
      <c r="N25" s="117"/>
      <c r="O25" s="132" t="s">
        <v>34</v>
      </c>
      <c r="P25" s="119"/>
      <c r="Q25" s="52"/>
      <c r="R25" s="27"/>
      <c r="S25" s="27"/>
      <c r="T25" s="27"/>
      <c r="U25" s="27"/>
      <c r="V25" s="27"/>
      <c r="W25" s="27"/>
      <c r="X25" s="27"/>
      <c r="Y25" s="27"/>
      <c r="Z25" s="27"/>
    </row>
    <row r="26" spans="1:26" ht="15.75" x14ac:dyDescent="0.25">
      <c r="A26" s="44">
        <v>25</v>
      </c>
      <c r="B26" s="133" t="s">
        <v>35</v>
      </c>
      <c r="C26" s="133" t="s">
        <v>36</v>
      </c>
      <c r="D26" s="133"/>
      <c r="E26" s="134">
        <f>[1]OTCHET!E72</f>
        <v>20000</v>
      </c>
      <c r="F26" s="134">
        <f t="shared" si="1"/>
        <v>1513</v>
      </c>
      <c r="G26" s="135">
        <f>[1]OTCHET!G72</f>
        <v>1513</v>
      </c>
      <c r="H26" s="136">
        <f>[1]OTCHET!H72</f>
        <v>0</v>
      </c>
      <c r="I26" s="136">
        <f>[1]OTCHET!I72</f>
        <v>0</v>
      </c>
      <c r="J26" s="137">
        <f>[1]OTCHET!J72</f>
        <v>0</v>
      </c>
      <c r="K26" s="125"/>
      <c r="L26" s="125"/>
      <c r="M26" s="125"/>
      <c r="N26" s="117"/>
      <c r="O26" s="138" t="s">
        <v>36</v>
      </c>
      <c r="P26" s="119"/>
      <c r="Q26" s="52"/>
      <c r="R26" s="27"/>
      <c r="S26" s="27"/>
      <c r="T26" s="27"/>
      <c r="U26" s="27"/>
      <c r="V26" s="27"/>
      <c r="W26" s="27"/>
      <c r="X26" s="27"/>
      <c r="Y26" s="27"/>
      <c r="Z26" s="27"/>
    </row>
    <row r="27" spans="1:26" ht="15.75" x14ac:dyDescent="0.25">
      <c r="A27" s="44">
        <v>26</v>
      </c>
      <c r="B27" s="139" t="s">
        <v>37</v>
      </c>
      <c r="C27" s="140" t="s">
        <v>38</v>
      </c>
      <c r="D27" s="139"/>
      <c r="E27" s="141">
        <f>[1]OTCHET!E73</f>
        <v>0</v>
      </c>
      <c r="F27" s="141">
        <f t="shared" si="1"/>
        <v>0</v>
      </c>
      <c r="G27" s="142">
        <f>[1]OTCHET!G73</f>
        <v>0</v>
      </c>
      <c r="H27" s="143">
        <f>[1]OTCHET!H73</f>
        <v>0</v>
      </c>
      <c r="I27" s="143">
        <f>[1]OTCHET!I73</f>
        <v>0</v>
      </c>
      <c r="J27" s="144">
        <f>[1]OTCHET!J73</f>
        <v>0</v>
      </c>
      <c r="K27" s="145"/>
      <c r="L27" s="145"/>
      <c r="M27" s="145"/>
      <c r="N27" s="117"/>
      <c r="O27" s="146" t="s">
        <v>38</v>
      </c>
      <c r="P27" s="119"/>
      <c r="Q27" s="52"/>
      <c r="R27" s="27"/>
      <c r="S27" s="27"/>
      <c r="T27" s="27"/>
      <c r="U27" s="27"/>
      <c r="V27" s="27"/>
      <c r="W27" s="27"/>
      <c r="X27" s="27"/>
      <c r="Y27" s="27"/>
      <c r="Z27" s="27"/>
    </row>
    <row r="28" spans="1:26" ht="15.75" x14ac:dyDescent="0.25">
      <c r="A28" s="44">
        <v>30</v>
      </c>
      <c r="B28" s="147" t="s">
        <v>39</v>
      </c>
      <c r="C28" s="148" t="s">
        <v>40</v>
      </c>
      <c r="D28" s="147"/>
      <c r="E28" s="149">
        <f>[1]OTCHET!E75</f>
        <v>0</v>
      </c>
      <c r="F28" s="149">
        <f t="shared" si="1"/>
        <v>0</v>
      </c>
      <c r="G28" s="150">
        <f>[1]OTCHET!G75</f>
        <v>0</v>
      </c>
      <c r="H28" s="151">
        <f>[1]OTCHET!H75</f>
        <v>0</v>
      </c>
      <c r="I28" s="151">
        <f>[1]OTCHET!I75</f>
        <v>0</v>
      </c>
      <c r="J28" s="152">
        <f>[1]OTCHET!J75</f>
        <v>0</v>
      </c>
      <c r="K28" s="153"/>
      <c r="L28" s="153"/>
      <c r="M28" s="153"/>
      <c r="N28" s="117"/>
      <c r="O28" s="154" t="s">
        <v>40</v>
      </c>
      <c r="P28" s="119"/>
      <c r="Q28" s="52"/>
      <c r="R28" s="27"/>
      <c r="S28" s="27"/>
      <c r="T28" s="27"/>
      <c r="U28" s="27"/>
      <c r="V28" s="27"/>
      <c r="W28" s="27"/>
      <c r="X28" s="27"/>
      <c r="Y28" s="27"/>
      <c r="Z28" s="27"/>
    </row>
    <row r="29" spans="1:26" ht="15.75" x14ac:dyDescent="0.25">
      <c r="A29" s="44">
        <v>35</v>
      </c>
      <c r="B29" s="155" t="s">
        <v>41</v>
      </c>
      <c r="C29" s="156" t="s">
        <v>42</v>
      </c>
      <c r="D29" s="155"/>
      <c r="E29" s="157">
        <f>+[1]OTCHET!E76+[1]OTCHET!E77</f>
        <v>19800</v>
      </c>
      <c r="F29" s="157">
        <f t="shared" si="1"/>
        <v>1499</v>
      </c>
      <c r="G29" s="158">
        <f>+[1]OTCHET!G76+[1]OTCHET!G77</f>
        <v>1499</v>
      </c>
      <c r="H29" s="159">
        <f>+[1]OTCHET!H76+[1]OTCHET!H77</f>
        <v>0</v>
      </c>
      <c r="I29" s="159">
        <f>+[1]OTCHET!I76+[1]OTCHET!I77</f>
        <v>0</v>
      </c>
      <c r="J29" s="160">
        <f>+[1]OTCHET!J76+[1]OTCHET!J77</f>
        <v>0</v>
      </c>
      <c r="K29" s="153"/>
      <c r="L29" s="153"/>
      <c r="M29" s="153"/>
      <c r="N29" s="117"/>
      <c r="O29" s="161" t="s">
        <v>42</v>
      </c>
      <c r="P29" s="119"/>
      <c r="Q29" s="52"/>
      <c r="R29" s="27"/>
      <c r="S29" s="27"/>
      <c r="T29" s="27"/>
      <c r="U29" s="27"/>
      <c r="V29" s="27"/>
      <c r="W29" s="27"/>
      <c r="X29" s="27"/>
      <c r="Y29" s="27"/>
      <c r="Z29" s="27"/>
    </row>
    <row r="30" spans="1:26" ht="15.75" x14ac:dyDescent="0.25">
      <c r="A30" s="44">
        <v>40</v>
      </c>
      <c r="B30" s="162" t="s">
        <v>43</v>
      </c>
      <c r="C30" s="162" t="s">
        <v>44</v>
      </c>
      <c r="D30" s="162"/>
      <c r="E30" s="163">
        <f>[1]OTCHET!E87+[1]OTCHET!E90+[1]OTCHET!E91</f>
        <v>0</v>
      </c>
      <c r="F30" s="163">
        <f t="shared" si="1"/>
        <v>0</v>
      </c>
      <c r="G30" s="164">
        <f>[1]OTCHET!G87+[1]OTCHET!G90+[1]OTCHET!G91</f>
        <v>0</v>
      </c>
      <c r="H30" s="165">
        <f>[1]OTCHET!H87+[1]OTCHET!H90+[1]OTCHET!H91</f>
        <v>0</v>
      </c>
      <c r="I30" s="165">
        <f>[1]OTCHET!I87+[1]OTCHET!I90+[1]OTCHET!I91</f>
        <v>0</v>
      </c>
      <c r="J30" s="166">
        <f>[1]OTCHET!J87+[1]OTCHET!J90+[1]OTCHET!J91</f>
        <v>0</v>
      </c>
      <c r="K30" s="153"/>
      <c r="L30" s="153"/>
      <c r="M30" s="153"/>
      <c r="N30" s="117"/>
      <c r="O30" s="167" t="s">
        <v>44</v>
      </c>
      <c r="P30" s="119"/>
      <c r="Q30" s="52"/>
      <c r="R30" s="27"/>
      <c r="S30" s="27"/>
      <c r="T30" s="27"/>
      <c r="U30" s="27"/>
      <c r="V30" s="27"/>
      <c r="W30" s="27"/>
      <c r="X30" s="27"/>
      <c r="Y30" s="27"/>
      <c r="Z30" s="27"/>
    </row>
    <row r="31" spans="1:26" ht="15.75" x14ac:dyDescent="0.25">
      <c r="A31" s="44">
        <v>45</v>
      </c>
      <c r="B31" s="168" t="s">
        <v>45</v>
      </c>
      <c r="C31" s="168" t="s">
        <v>46</v>
      </c>
      <c r="D31" s="168"/>
      <c r="E31" s="169">
        <f>[1]OTCHET!E105</f>
        <v>14489790</v>
      </c>
      <c r="F31" s="169">
        <f t="shared" si="1"/>
        <v>3968527</v>
      </c>
      <c r="G31" s="170">
        <f>[1]OTCHET!G105</f>
        <v>3968505</v>
      </c>
      <c r="H31" s="171">
        <f>[1]OTCHET!H105</f>
        <v>0</v>
      </c>
      <c r="I31" s="171">
        <f>[1]OTCHET!I105</f>
        <v>22</v>
      </c>
      <c r="J31" s="172">
        <f>[1]OTCHET!J105</f>
        <v>0</v>
      </c>
      <c r="K31" s="153"/>
      <c r="L31" s="153"/>
      <c r="M31" s="153"/>
      <c r="N31" s="117"/>
      <c r="O31" s="173" t="s">
        <v>46</v>
      </c>
      <c r="P31" s="119"/>
      <c r="Q31" s="52"/>
      <c r="R31" s="27"/>
      <c r="S31" s="27"/>
      <c r="T31" s="27"/>
      <c r="U31" s="27"/>
      <c r="V31" s="27"/>
      <c r="W31" s="27"/>
      <c r="X31" s="27"/>
      <c r="Y31" s="27"/>
      <c r="Z31" s="27"/>
    </row>
    <row r="32" spans="1:26" ht="15.75" x14ac:dyDescent="0.25">
      <c r="A32" s="44">
        <v>50</v>
      </c>
      <c r="B32" s="168" t="s">
        <v>47</v>
      </c>
      <c r="C32" s="168" t="s">
        <v>48</v>
      </c>
      <c r="D32" s="168"/>
      <c r="E32" s="169">
        <f>[1]OTCHET!E109+[1]OTCHET!E116+[1]OTCHET!E132+[1]OTCHET!E133</f>
        <v>40210</v>
      </c>
      <c r="F32" s="169">
        <f t="shared" si="1"/>
        <v>61002</v>
      </c>
      <c r="G32" s="170">
        <f>[1]OTCHET!G109+[1]OTCHET!G116+[1]OTCHET!G132+[1]OTCHET!G133</f>
        <v>59918</v>
      </c>
      <c r="H32" s="171">
        <f>[1]OTCHET!H109+[1]OTCHET!H116+[1]OTCHET!H132+[1]OTCHET!H133</f>
        <v>0</v>
      </c>
      <c r="I32" s="171">
        <f>[1]OTCHET!I109+[1]OTCHET!I116+[1]OTCHET!I132+[1]OTCHET!I133</f>
        <v>1084</v>
      </c>
      <c r="J32" s="172">
        <f>[1]OTCHET!J109+[1]OTCHET!J116+[1]OTCHET!J132+[1]OTCHET!J133</f>
        <v>0</v>
      </c>
      <c r="K32" s="174"/>
      <c r="L32" s="174"/>
      <c r="M32" s="174"/>
      <c r="N32" s="117"/>
      <c r="O32" s="173" t="s">
        <v>48</v>
      </c>
      <c r="P32" s="119"/>
      <c r="Q32" s="52"/>
      <c r="R32" s="27"/>
      <c r="S32" s="27"/>
      <c r="T32" s="27"/>
      <c r="U32" s="27"/>
      <c r="V32" s="27"/>
      <c r="W32" s="27"/>
      <c r="X32" s="27"/>
      <c r="Y32" s="27"/>
      <c r="Z32" s="27"/>
    </row>
    <row r="33" spans="1:26" ht="16.5" thickBot="1" x14ac:dyDescent="0.3">
      <c r="A33" s="44">
        <v>51</v>
      </c>
      <c r="B33" s="175" t="s">
        <v>49</v>
      </c>
      <c r="C33" s="176" t="s">
        <v>50</v>
      </c>
      <c r="D33" s="175"/>
      <c r="E33" s="121">
        <f>[1]OTCHET!E120</f>
        <v>0</v>
      </c>
      <c r="F33" s="121">
        <f t="shared" si="1"/>
        <v>0</v>
      </c>
      <c r="G33" s="122">
        <f>[1]OTCHET!G120</f>
        <v>0</v>
      </c>
      <c r="H33" s="123">
        <f>[1]OTCHET!H120</f>
        <v>0</v>
      </c>
      <c r="I33" s="123">
        <f>[1]OTCHET!I120</f>
        <v>0</v>
      </c>
      <c r="J33" s="124">
        <f>[1]OTCHET!J120</f>
        <v>0</v>
      </c>
      <c r="K33" s="174"/>
      <c r="L33" s="174"/>
      <c r="M33" s="174"/>
      <c r="N33" s="117"/>
      <c r="O33" s="126" t="s">
        <v>50</v>
      </c>
      <c r="P33" s="119"/>
      <c r="Q33" s="52"/>
      <c r="R33" s="27"/>
      <c r="S33" s="27"/>
      <c r="T33" s="27"/>
      <c r="U33" s="27"/>
      <c r="V33" s="27"/>
      <c r="W33" s="27"/>
      <c r="X33" s="27"/>
      <c r="Y33" s="27"/>
      <c r="Z33" s="27"/>
    </row>
    <row r="34" spans="1:26" ht="16.5" hidden="1" customHeight="1" x14ac:dyDescent="0.25">
      <c r="A34" s="44">
        <v>52</v>
      </c>
      <c r="B34" s="177"/>
      <c r="C34" s="178"/>
      <c r="D34" s="178"/>
      <c r="E34" s="179"/>
      <c r="F34" s="179">
        <f t="shared" si="1"/>
        <v>0</v>
      </c>
      <c r="G34" s="180"/>
      <c r="H34" s="181"/>
      <c r="I34" s="181"/>
      <c r="J34" s="182"/>
      <c r="K34" s="174"/>
      <c r="L34" s="174"/>
      <c r="M34" s="174"/>
      <c r="N34" s="117"/>
      <c r="O34" s="183"/>
      <c r="P34" s="119"/>
      <c r="Q34" s="52"/>
      <c r="R34" s="27"/>
      <c r="S34" s="27"/>
      <c r="T34" s="27"/>
      <c r="U34" s="27"/>
      <c r="V34" s="27"/>
      <c r="W34" s="27"/>
      <c r="X34" s="27"/>
      <c r="Y34" s="27"/>
      <c r="Z34" s="27"/>
    </row>
    <row r="35" spans="1:26" ht="16.5" hidden="1" customHeight="1" x14ac:dyDescent="0.25">
      <c r="A35" s="44"/>
      <c r="B35" s="184"/>
      <c r="C35" s="184"/>
      <c r="D35" s="184"/>
      <c r="E35" s="185"/>
      <c r="F35" s="185">
        <f t="shared" si="1"/>
        <v>0</v>
      </c>
      <c r="G35" s="186"/>
      <c r="H35" s="187"/>
      <c r="I35" s="187"/>
      <c r="J35" s="188"/>
      <c r="K35" s="189"/>
      <c r="L35" s="189"/>
      <c r="M35" s="189"/>
      <c r="N35" s="117"/>
      <c r="O35" s="190"/>
      <c r="P35" s="119"/>
      <c r="Q35" s="52"/>
      <c r="R35" s="27"/>
      <c r="S35" s="27"/>
      <c r="T35" s="27"/>
      <c r="U35" s="27"/>
      <c r="V35" s="27"/>
      <c r="W35" s="27"/>
      <c r="X35" s="27"/>
      <c r="Y35" s="27"/>
      <c r="Z35" s="27"/>
    </row>
    <row r="36" spans="1:26" ht="16.5" thickBot="1" x14ac:dyDescent="0.3">
      <c r="A36" s="44">
        <v>60</v>
      </c>
      <c r="B36" s="191" t="s">
        <v>51</v>
      </c>
      <c r="C36" s="191" t="s">
        <v>52</v>
      </c>
      <c r="D36" s="191"/>
      <c r="E36" s="192">
        <f>+[1]OTCHET!E134</f>
        <v>0</v>
      </c>
      <c r="F36" s="192">
        <f t="shared" si="1"/>
        <v>0</v>
      </c>
      <c r="G36" s="193">
        <f>+[1]OTCHET!G134</f>
        <v>0</v>
      </c>
      <c r="H36" s="194">
        <f>+[1]OTCHET!H134</f>
        <v>0</v>
      </c>
      <c r="I36" s="194">
        <f>+[1]OTCHET!I134</f>
        <v>0</v>
      </c>
      <c r="J36" s="195">
        <f>+[1]OTCHET!J134</f>
        <v>0</v>
      </c>
      <c r="K36" s="196"/>
      <c r="L36" s="196"/>
      <c r="M36" s="196"/>
      <c r="N36" s="197"/>
      <c r="O36" s="198" t="s">
        <v>52</v>
      </c>
      <c r="P36" s="119"/>
      <c r="Q36" s="52"/>
      <c r="R36" s="27"/>
      <c r="S36" s="27"/>
      <c r="T36" s="27"/>
      <c r="U36" s="27"/>
      <c r="V36" s="27"/>
      <c r="W36" s="27"/>
      <c r="X36" s="27"/>
      <c r="Y36" s="27"/>
      <c r="Z36" s="27"/>
    </row>
    <row r="37" spans="1:26" ht="15.75" x14ac:dyDescent="0.25">
      <c r="A37" s="44">
        <v>65</v>
      </c>
      <c r="B37" s="199" t="s">
        <v>53</v>
      </c>
      <c r="C37" s="199" t="s">
        <v>54</v>
      </c>
      <c r="D37" s="199"/>
      <c r="E37" s="200">
        <f>[1]OTCHET!E137+[1]OTCHET!E146+[1]OTCHET!E155</f>
        <v>0</v>
      </c>
      <c r="F37" s="200">
        <f t="shared" si="1"/>
        <v>0</v>
      </c>
      <c r="G37" s="201">
        <f>[1]OTCHET!G137+[1]OTCHET!G146+[1]OTCHET!G155</f>
        <v>0</v>
      </c>
      <c r="H37" s="202">
        <f>[1]OTCHET!H137+[1]OTCHET!H146+[1]OTCHET!H155</f>
        <v>0</v>
      </c>
      <c r="I37" s="202">
        <f>[1]OTCHET!I137+[1]OTCHET!I146+[1]OTCHET!I155</f>
        <v>0</v>
      </c>
      <c r="J37" s="203">
        <f>[1]OTCHET!J137+[1]OTCHET!J146+[1]OTCHET!J155</f>
        <v>0</v>
      </c>
      <c r="K37" s="204"/>
      <c r="L37" s="204"/>
      <c r="M37" s="204"/>
      <c r="N37" s="197"/>
      <c r="O37" s="205" t="s">
        <v>54</v>
      </c>
      <c r="P37" s="119"/>
      <c r="Q37" s="206"/>
      <c r="R37" s="27"/>
      <c r="S37" s="27"/>
      <c r="T37" s="27"/>
      <c r="U37" s="27"/>
      <c r="V37" s="27"/>
      <c r="W37" s="27"/>
      <c r="X37" s="27"/>
      <c r="Y37" s="27"/>
      <c r="Z37" s="27"/>
    </row>
    <row r="38" spans="1:26" ht="19.5" thickBot="1" x14ac:dyDescent="0.35">
      <c r="A38" s="1">
        <v>70</v>
      </c>
      <c r="B38" s="207" t="s">
        <v>55</v>
      </c>
      <c r="C38" s="208" t="s">
        <v>56</v>
      </c>
      <c r="D38" s="209"/>
      <c r="E38" s="210">
        <f t="shared" ref="E38:J38" si="3">SUM(E39:E53)-E44-E46-E51-E52</f>
        <v>3072175000</v>
      </c>
      <c r="F38" s="210">
        <f t="shared" si="3"/>
        <v>739822994</v>
      </c>
      <c r="G38" s="211">
        <f t="shared" si="3"/>
        <v>737433550</v>
      </c>
      <c r="H38" s="212">
        <f t="shared" si="3"/>
        <v>0</v>
      </c>
      <c r="I38" s="212">
        <f t="shared" si="3"/>
        <v>168907</v>
      </c>
      <c r="J38" s="213">
        <f t="shared" si="3"/>
        <v>2220537</v>
      </c>
      <c r="K38" s="214">
        <f>SUM(K39:K52)-K44-K46-K51</f>
        <v>0</v>
      </c>
      <c r="L38" s="214">
        <f>SUM(L39:L52)-L44-L46-L51</f>
        <v>0</v>
      </c>
      <c r="M38" s="214">
        <f>SUM(M39:M51)-M44-M50</f>
        <v>0</v>
      </c>
      <c r="N38" s="117"/>
      <c r="O38" s="215" t="s">
        <v>56</v>
      </c>
      <c r="P38" s="216"/>
      <c r="Q38" s="217"/>
      <c r="R38" s="218"/>
      <c r="S38" s="218"/>
      <c r="T38" s="218"/>
      <c r="U38" s="218"/>
      <c r="V38" s="218"/>
      <c r="W38" s="218"/>
      <c r="X38" s="219"/>
      <c r="Y38" s="218"/>
      <c r="Z38" s="218"/>
    </row>
    <row r="39" spans="1:26" ht="16.5" thickTop="1" x14ac:dyDescent="0.25">
      <c r="A39" s="1">
        <v>75</v>
      </c>
      <c r="B39" s="220" t="s">
        <v>57</v>
      </c>
      <c r="C39" s="111" t="s">
        <v>58</v>
      </c>
      <c r="D39" s="220"/>
      <c r="E39" s="112">
        <f>[1]OTCHET!E182</f>
        <v>23291274</v>
      </c>
      <c r="F39" s="112">
        <f t="shared" si="1"/>
        <v>5353667</v>
      </c>
      <c r="G39" s="113">
        <f>[1]OTCHET!G182</f>
        <v>4539961</v>
      </c>
      <c r="H39" s="114">
        <f>[1]OTCHET!H182</f>
        <v>0</v>
      </c>
      <c r="I39" s="114">
        <f>[1]OTCHET!I182</f>
        <v>-510</v>
      </c>
      <c r="J39" s="115">
        <f>[1]OTCHET!J182</f>
        <v>814216</v>
      </c>
      <c r="K39" s="125"/>
      <c r="L39" s="125"/>
      <c r="M39" s="125"/>
      <c r="N39" s="221"/>
      <c r="O39" s="118" t="s">
        <v>58</v>
      </c>
      <c r="P39" s="216"/>
      <c r="Q39" s="217"/>
      <c r="R39" s="218"/>
      <c r="S39" s="218"/>
      <c r="T39" s="218"/>
      <c r="U39" s="218"/>
      <c r="V39" s="218"/>
      <c r="W39" s="218"/>
      <c r="X39" s="219"/>
      <c r="Y39" s="218"/>
      <c r="Z39" s="218"/>
    </row>
    <row r="40" spans="1:26" ht="15.75" x14ac:dyDescent="0.25">
      <c r="A40" s="1">
        <v>80</v>
      </c>
      <c r="B40" s="222" t="s">
        <v>59</v>
      </c>
      <c r="C40" s="223" t="s">
        <v>60</v>
      </c>
      <c r="D40" s="222"/>
      <c r="E40" s="169">
        <f>[1]OTCHET!E185</f>
        <v>1789152</v>
      </c>
      <c r="F40" s="169">
        <f t="shared" si="1"/>
        <v>919119</v>
      </c>
      <c r="G40" s="170">
        <f>[1]OTCHET!G185</f>
        <v>879767</v>
      </c>
      <c r="H40" s="171">
        <f>[1]OTCHET!H185</f>
        <v>0</v>
      </c>
      <c r="I40" s="171">
        <f>[1]OTCHET!I185</f>
        <v>5313</v>
      </c>
      <c r="J40" s="172">
        <f>[1]OTCHET!J185</f>
        <v>34039</v>
      </c>
      <c r="K40" s="153"/>
      <c r="L40" s="153"/>
      <c r="M40" s="153"/>
      <c r="N40" s="221"/>
      <c r="O40" s="173" t="s">
        <v>60</v>
      </c>
      <c r="P40" s="216"/>
      <c r="Q40" s="217"/>
      <c r="R40" s="218"/>
      <c r="S40" s="218"/>
      <c r="T40" s="218"/>
      <c r="U40" s="218"/>
      <c r="V40" s="218"/>
      <c r="W40" s="218"/>
      <c r="X40" s="219"/>
      <c r="Y40" s="218"/>
      <c r="Z40" s="218"/>
    </row>
    <row r="41" spans="1:26" ht="15.75" x14ac:dyDescent="0.25">
      <c r="A41" s="1">
        <v>85</v>
      </c>
      <c r="B41" s="222" t="s">
        <v>61</v>
      </c>
      <c r="C41" s="223" t="s">
        <v>62</v>
      </c>
      <c r="D41" s="222"/>
      <c r="E41" s="169">
        <f>+[1]OTCHET!E191+[1]OTCHET!E197</f>
        <v>5928574</v>
      </c>
      <c r="F41" s="169">
        <f t="shared" si="1"/>
        <v>1371107</v>
      </c>
      <c r="G41" s="170">
        <f>+[1]OTCHET!G191+[1]OTCHET!G197</f>
        <v>0</v>
      </c>
      <c r="H41" s="171">
        <f>+[1]OTCHET!H191+[1]OTCHET!H197</f>
        <v>0</v>
      </c>
      <c r="I41" s="171">
        <f>+[1]OTCHET!I191+[1]OTCHET!I197</f>
        <v>0</v>
      </c>
      <c r="J41" s="172">
        <f>+[1]OTCHET!J191+[1]OTCHET!J197</f>
        <v>1371107</v>
      </c>
      <c r="K41" s="153"/>
      <c r="L41" s="153"/>
      <c r="M41" s="153"/>
      <c r="N41" s="221"/>
      <c r="O41" s="173" t="s">
        <v>62</v>
      </c>
      <c r="P41" s="216"/>
      <c r="Q41" s="217"/>
      <c r="R41" s="218"/>
      <c r="S41" s="218"/>
      <c r="T41" s="218"/>
      <c r="U41" s="218"/>
      <c r="V41" s="218"/>
      <c r="W41" s="218"/>
      <c r="X41" s="219"/>
      <c r="Y41" s="218"/>
      <c r="Z41" s="218"/>
    </row>
    <row r="42" spans="1:26" ht="15.75" x14ac:dyDescent="0.25">
      <c r="A42" s="1">
        <v>90</v>
      </c>
      <c r="B42" s="222" t="s">
        <v>63</v>
      </c>
      <c r="C42" s="223" t="s">
        <v>64</v>
      </c>
      <c r="D42" s="222"/>
      <c r="E42" s="169">
        <f>+[1]OTCHET!E198+[1]OTCHET!E216+[1]OTCHET!E263</f>
        <v>12188000</v>
      </c>
      <c r="F42" s="169">
        <f t="shared" si="1"/>
        <v>1884432</v>
      </c>
      <c r="G42" s="170">
        <f>+[1]OTCHET!G198+[1]OTCHET!G216+[1]OTCHET!G263</f>
        <v>1715187</v>
      </c>
      <c r="H42" s="171">
        <f>+[1]OTCHET!H198+[1]OTCHET!H216+[1]OTCHET!H263</f>
        <v>0</v>
      </c>
      <c r="I42" s="171">
        <f>+[1]OTCHET!I198+[1]OTCHET!I216+[1]OTCHET!I263</f>
        <v>168070</v>
      </c>
      <c r="J42" s="172">
        <f>+[1]OTCHET!J198+[1]OTCHET!J216+[1]OTCHET!J263</f>
        <v>1175</v>
      </c>
      <c r="K42" s="153"/>
      <c r="L42" s="153"/>
      <c r="M42" s="153"/>
      <c r="N42" s="221"/>
      <c r="O42" s="173" t="s">
        <v>64</v>
      </c>
      <c r="P42" s="216"/>
      <c r="Q42" s="217"/>
      <c r="R42" s="218"/>
      <c r="S42" s="218"/>
      <c r="T42" s="218"/>
      <c r="U42" s="218"/>
      <c r="V42" s="218"/>
      <c r="W42" s="218"/>
      <c r="X42" s="219"/>
      <c r="Y42" s="218"/>
      <c r="Z42" s="218"/>
    </row>
    <row r="43" spans="1:26" ht="15.75" x14ac:dyDescent="0.25">
      <c r="A43" s="1">
        <v>95</v>
      </c>
      <c r="B43" s="224" t="s">
        <v>65</v>
      </c>
      <c r="C43" s="120" t="s">
        <v>66</v>
      </c>
      <c r="D43" s="224"/>
      <c r="E43" s="121">
        <f>+[1]OTCHET!E220+[1]OTCHET!E226+[1]OTCHET!E229+[1]OTCHET!E230+[1]OTCHET!E231+[1]OTCHET!E232+[1]OTCHET!E233</f>
        <v>1000000</v>
      </c>
      <c r="F43" s="121">
        <f t="shared" si="1"/>
        <v>2533</v>
      </c>
      <c r="G43" s="122">
        <f>+[1]OTCHET!G220+[1]OTCHET!G226+[1]OTCHET!G229+[1]OTCHET!G230+[1]OTCHET!G231+[1]OTCHET!G232+[1]OTCHET!G233</f>
        <v>2533</v>
      </c>
      <c r="H43" s="123">
        <f>+[1]OTCHET!H220+[1]OTCHET!H226+[1]OTCHET!H229+[1]OTCHET!H230+[1]OTCHET!H231+[1]OTCHET!H232+[1]OTCHET!H233</f>
        <v>0</v>
      </c>
      <c r="I43" s="123">
        <f>+[1]OTCHET!I220+[1]OTCHET!I226+[1]OTCHET!I229+[1]OTCHET!I230+[1]OTCHET!I231+[1]OTCHET!I232+[1]OTCHET!I233</f>
        <v>0</v>
      </c>
      <c r="J43" s="124">
        <f>+[1]OTCHET!J220+[1]OTCHET!J226+[1]OTCHET!J229+[1]OTCHET!J230+[1]OTCHET!J231+[1]OTCHET!J232+[1]OTCHET!J233</f>
        <v>0</v>
      </c>
      <c r="K43" s="153"/>
      <c r="L43" s="153"/>
      <c r="M43" s="153"/>
      <c r="N43" s="221"/>
      <c r="O43" s="126" t="s">
        <v>66</v>
      </c>
      <c r="P43" s="216"/>
      <c r="Q43" s="217"/>
      <c r="R43" s="218"/>
      <c r="S43" s="218"/>
      <c r="T43" s="218"/>
      <c r="U43" s="218"/>
      <c r="V43" s="218"/>
      <c r="W43" s="218"/>
      <c r="X43" s="219"/>
      <c r="Y43" s="218"/>
      <c r="Z43" s="218"/>
    </row>
    <row r="44" spans="1:26" ht="15.75" x14ac:dyDescent="0.25">
      <c r="A44" s="1">
        <v>100</v>
      </c>
      <c r="B44" s="225" t="s">
        <v>67</v>
      </c>
      <c r="C44" s="225" t="s">
        <v>68</v>
      </c>
      <c r="D44" s="225"/>
      <c r="E44" s="226">
        <f>+[1]OTCHET!E229+[1]OTCHET!E230+[1]OTCHET!E231+[1]OTCHET!E232+[1]OTCHET!E235+[1]OTCHET!E236+[1]OTCHET!E239</f>
        <v>0</v>
      </c>
      <c r="F44" s="226">
        <f t="shared" si="1"/>
        <v>0</v>
      </c>
      <c r="G44" s="227">
        <f>+[1]OTCHET!G229+[1]OTCHET!G230+[1]OTCHET!G231+[1]OTCHET!G232+[1]OTCHET!G235+[1]OTCHET!G236+[1]OTCHET!G239</f>
        <v>0</v>
      </c>
      <c r="H44" s="228">
        <f>+[1]OTCHET!H229+[1]OTCHET!H230+[1]OTCHET!H231+[1]OTCHET!H232+[1]OTCHET!H235+[1]OTCHET!H236+[1]OTCHET!H239</f>
        <v>0</v>
      </c>
      <c r="I44" s="229">
        <f>+[1]OTCHET!I229+[1]OTCHET!I230+[1]OTCHET!I231+[1]OTCHET!I232+[1]OTCHET!I235+[1]OTCHET!I236+[1]OTCHET!I239</f>
        <v>0</v>
      </c>
      <c r="J44" s="230">
        <f>+[1]OTCHET!J229+[1]OTCHET!J230+[1]OTCHET!J231+[1]OTCHET!J232+[1]OTCHET!J235+[1]OTCHET!J236+[1]OTCHET!J239</f>
        <v>0</v>
      </c>
      <c r="K44" s="153"/>
      <c r="L44" s="153"/>
      <c r="M44" s="153"/>
      <c r="N44" s="221"/>
      <c r="O44" s="231" t="s">
        <v>68</v>
      </c>
      <c r="P44" s="216"/>
      <c r="Q44" s="217"/>
      <c r="R44" s="218"/>
      <c r="S44" s="218"/>
      <c r="T44" s="218"/>
      <c r="U44" s="218"/>
      <c r="V44" s="218"/>
      <c r="W44" s="218"/>
      <c r="X44" s="219"/>
      <c r="Y44" s="218"/>
      <c r="Z44" s="218"/>
    </row>
    <row r="45" spans="1:26" ht="15.75" x14ac:dyDescent="0.25">
      <c r="A45" s="1">
        <v>105</v>
      </c>
      <c r="B45" s="232" t="s">
        <v>69</v>
      </c>
      <c r="C45" s="233" t="s">
        <v>70</v>
      </c>
      <c r="D45" s="232"/>
      <c r="E45" s="234">
        <f>+[1]OTCHET!E247+[1]OTCHET!E248+[1]OTCHET!E249+[1]OTCHET!E250</f>
        <v>2909080000</v>
      </c>
      <c r="F45" s="234">
        <f t="shared" si="1"/>
        <v>730188552</v>
      </c>
      <c r="G45" s="235">
        <f>+[1]OTCHET!G247+[1]OTCHET!G248+[1]OTCHET!G249+[1]OTCHET!G250</f>
        <v>730192518</v>
      </c>
      <c r="H45" s="236">
        <f>+[1]OTCHET!H247+[1]OTCHET!H248+[1]OTCHET!H249+[1]OTCHET!H250</f>
        <v>0</v>
      </c>
      <c r="I45" s="236">
        <f>+[1]OTCHET!I247+[1]OTCHET!I248+[1]OTCHET!I249+[1]OTCHET!I250</f>
        <v>-3966</v>
      </c>
      <c r="J45" s="237">
        <f>+[1]OTCHET!J247+[1]OTCHET!J248+[1]OTCHET!J249+[1]OTCHET!J250</f>
        <v>0</v>
      </c>
      <c r="K45" s="153"/>
      <c r="L45" s="153"/>
      <c r="M45" s="153"/>
      <c r="N45" s="221"/>
      <c r="O45" s="238" t="s">
        <v>70</v>
      </c>
      <c r="P45" s="216"/>
      <c r="Q45" s="217"/>
      <c r="R45" s="218"/>
      <c r="S45" s="218"/>
      <c r="T45" s="218"/>
      <c r="U45" s="218"/>
      <c r="V45" s="218"/>
      <c r="W45" s="218"/>
      <c r="X45" s="219"/>
      <c r="Y45" s="218"/>
      <c r="Z45" s="218"/>
    </row>
    <row r="46" spans="1:26" ht="15.75" x14ac:dyDescent="0.25">
      <c r="A46" s="1">
        <v>106</v>
      </c>
      <c r="B46" s="225" t="s">
        <v>71</v>
      </c>
      <c r="C46" s="225" t="s">
        <v>72</v>
      </c>
      <c r="D46" s="225"/>
      <c r="E46" s="226">
        <f>+[1]OTCHET!E248</f>
        <v>0</v>
      </c>
      <c r="F46" s="226">
        <f t="shared" si="1"/>
        <v>0</v>
      </c>
      <c r="G46" s="227">
        <f>+[1]OTCHET!G248</f>
        <v>0</v>
      </c>
      <c r="H46" s="228">
        <f>+[1]OTCHET!H248</f>
        <v>0</v>
      </c>
      <c r="I46" s="229">
        <f>+[1]OTCHET!I248</f>
        <v>0</v>
      </c>
      <c r="J46" s="230">
        <f>+[1]OTCHET!J248</f>
        <v>0</v>
      </c>
      <c r="K46" s="153"/>
      <c r="L46" s="153"/>
      <c r="M46" s="153"/>
      <c r="N46" s="221"/>
      <c r="O46" s="231" t="s">
        <v>72</v>
      </c>
      <c r="P46" s="216"/>
      <c r="Q46" s="217"/>
      <c r="R46" s="218"/>
      <c r="S46" s="218"/>
      <c r="T46" s="218"/>
      <c r="U46" s="218"/>
      <c r="V46" s="218"/>
      <c r="W46" s="218"/>
      <c r="X46" s="219"/>
      <c r="Y46" s="218"/>
      <c r="Z46" s="218"/>
    </row>
    <row r="47" spans="1:26" ht="15.75" x14ac:dyDescent="0.25">
      <c r="A47" s="1">
        <v>107</v>
      </c>
      <c r="B47" s="223" t="s">
        <v>73</v>
      </c>
      <c r="C47" s="223" t="s">
        <v>74</v>
      </c>
      <c r="D47" s="222"/>
      <c r="E47" s="169">
        <f>+[1]OTCHET!E257+[1]OTCHET!E261+[1]OTCHET!E262+[1]OTCHET!E264</f>
        <v>0</v>
      </c>
      <c r="F47" s="169">
        <f t="shared" si="1"/>
        <v>0</v>
      </c>
      <c r="G47" s="170">
        <f>+[1]OTCHET!G257+[1]OTCHET!G261+[1]OTCHET!G262+[1]OTCHET!G264</f>
        <v>0</v>
      </c>
      <c r="H47" s="171">
        <f>+[1]OTCHET!H257+[1]OTCHET!H261+[1]OTCHET!H262+[1]OTCHET!H264</f>
        <v>0</v>
      </c>
      <c r="I47" s="171">
        <f>+[1]OTCHET!I257+[1]OTCHET!I261+[1]OTCHET!I262+[1]OTCHET!I264</f>
        <v>0</v>
      </c>
      <c r="J47" s="172">
        <f>+[1]OTCHET!J257+[1]OTCHET!J261+[1]OTCHET!J262+[1]OTCHET!J264</f>
        <v>0</v>
      </c>
      <c r="K47" s="153"/>
      <c r="L47" s="153"/>
      <c r="M47" s="153"/>
      <c r="N47" s="221"/>
      <c r="O47" s="173" t="s">
        <v>74</v>
      </c>
      <c r="P47" s="216"/>
      <c r="Q47" s="217"/>
      <c r="R47" s="218"/>
      <c r="S47" s="218"/>
      <c r="T47" s="218"/>
      <c r="U47" s="218"/>
      <c r="V47" s="218"/>
      <c r="W47" s="218"/>
      <c r="X47" s="219"/>
      <c r="Y47" s="218"/>
      <c r="Z47" s="218"/>
    </row>
    <row r="48" spans="1:26" ht="15.75" x14ac:dyDescent="0.25">
      <c r="A48" s="1">
        <v>108</v>
      </c>
      <c r="B48" s="223" t="s">
        <v>75</v>
      </c>
      <c r="C48" s="223" t="s">
        <v>76</v>
      </c>
      <c r="D48" s="222"/>
      <c r="E48" s="169">
        <f>[1]OTCHET!E267+[1]OTCHET!E268+[1]OTCHET!E276+[1]OTCHET!E279</f>
        <v>7000000</v>
      </c>
      <c r="F48" s="169">
        <f t="shared" si="1"/>
        <v>103584</v>
      </c>
      <c r="G48" s="170">
        <f>[1]OTCHET!G267+[1]OTCHET!G268+[1]OTCHET!G276+[1]OTCHET!G279</f>
        <v>103584</v>
      </c>
      <c r="H48" s="171">
        <f>[1]OTCHET!H267+[1]OTCHET!H268+[1]OTCHET!H276+[1]OTCHET!H279</f>
        <v>0</v>
      </c>
      <c r="I48" s="171">
        <f>[1]OTCHET!I267+[1]OTCHET!I268+[1]OTCHET!I276+[1]OTCHET!I279</f>
        <v>0</v>
      </c>
      <c r="J48" s="172">
        <f>[1]OTCHET!J267+[1]OTCHET!J268+[1]OTCHET!J276+[1]OTCHET!J279</f>
        <v>0</v>
      </c>
      <c r="K48" s="153"/>
      <c r="L48" s="153"/>
      <c r="M48" s="153"/>
      <c r="N48" s="221"/>
      <c r="O48" s="173" t="s">
        <v>76</v>
      </c>
      <c r="P48" s="216"/>
      <c r="Q48" s="217"/>
      <c r="R48" s="218"/>
      <c r="S48" s="218"/>
      <c r="T48" s="218"/>
      <c r="U48" s="218"/>
      <c r="V48" s="218"/>
      <c r="W48" s="218"/>
      <c r="X48" s="219"/>
      <c r="Y48" s="218"/>
      <c r="Z48" s="218"/>
    </row>
    <row r="49" spans="1:26" ht="15.75" x14ac:dyDescent="0.25">
      <c r="A49" s="1">
        <v>110</v>
      </c>
      <c r="B49" s="223" t="s">
        <v>77</v>
      </c>
      <c r="C49" s="223" t="s">
        <v>78</v>
      </c>
      <c r="D49" s="223"/>
      <c r="E49" s="169">
        <f>+[1]OTCHET!E280</f>
        <v>0</v>
      </c>
      <c r="F49" s="169">
        <f t="shared" si="1"/>
        <v>0</v>
      </c>
      <c r="G49" s="170">
        <f>+[1]OTCHET!G280</f>
        <v>0</v>
      </c>
      <c r="H49" s="171">
        <f>+[1]OTCHET!H280</f>
        <v>0</v>
      </c>
      <c r="I49" s="171">
        <f>+[1]OTCHET!I280</f>
        <v>0</v>
      </c>
      <c r="J49" s="172">
        <f>+[1]OTCHET!J280</f>
        <v>0</v>
      </c>
      <c r="K49" s="153"/>
      <c r="L49" s="153"/>
      <c r="M49" s="153"/>
      <c r="N49" s="221"/>
      <c r="O49" s="173" t="s">
        <v>78</v>
      </c>
      <c r="P49" s="216"/>
      <c r="Q49" s="217"/>
      <c r="R49" s="218"/>
      <c r="S49" s="218"/>
      <c r="T49" s="218"/>
      <c r="U49" s="218"/>
      <c r="V49" s="218"/>
      <c r="W49" s="218"/>
      <c r="X49" s="219"/>
      <c r="Y49" s="218"/>
      <c r="Z49" s="218"/>
    </row>
    <row r="50" spans="1:26" ht="15.75" x14ac:dyDescent="0.25">
      <c r="A50" s="1">
        <v>115</v>
      </c>
      <c r="B50" s="224" t="s">
        <v>79</v>
      </c>
      <c r="C50" s="239" t="s">
        <v>80</v>
      </c>
      <c r="D50" s="120"/>
      <c r="E50" s="121">
        <f>+[1]OTCHET!E285</f>
        <v>0</v>
      </c>
      <c r="F50" s="121">
        <f t="shared" si="1"/>
        <v>0</v>
      </c>
      <c r="G50" s="122">
        <f>+[1]OTCHET!G285</f>
        <v>0</v>
      </c>
      <c r="H50" s="123">
        <f>+[1]OTCHET!H285</f>
        <v>0</v>
      </c>
      <c r="I50" s="123">
        <f>+[1]OTCHET!I285</f>
        <v>0</v>
      </c>
      <c r="J50" s="124">
        <f>+[1]OTCHET!J285</f>
        <v>0</v>
      </c>
      <c r="K50" s="153"/>
      <c r="L50" s="153"/>
      <c r="M50" s="153"/>
      <c r="N50" s="221"/>
      <c r="O50" s="126" t="s">
        <v>80</v>
      </c>
      <c r="P50" s="216"/>
      <c r="Q50" s="217"/>
      <c r="R50" s="218"/>
      <c r="S50" s="218"/>
      <c r="T50" s="218"/>
      <c r="U50" s="218"/>
      <c r="V50" s="218"/>
      <c r="W50" s="218"/>
      <c r="X50" s="219"/>
      <c r="Y50" s="218"/>
      <c r="Z50" s="218"/>
    </row>
    <row r="51" spans="1:26" ht="16.5" thickBot="1" x14ac:dyDescent="0.3">
      <c r="A51" s="1">
        <v>120</v>
      </c>
      <c r="B51" s="240" t="s">
        <v>81</v>
      </c>
      <c r="C51" s="240" t="s">
        <v>82</v>
      </c>
      <c r="D51" s="241"/>
      <c r="E51" s="242">
        <f>[1]OTCHET!E286</f>
        <v>0</v>
      </c>
      <c r="F51" s="242">
        <f t="shared" si="1"/>
        <v>0</v>
      </c>
      <c r="G51" s="243">
        <f>[1]OTCHET!G286</f>
        <v>0</v>
      </c>
      <c r="H51" s="244">
        <f>[1]OTCHET!H286</f>
        <v>0</v>
      </c>
      <c r="I51" s="244">
        <f>[1]OTCHET!I286</f>
        <v>0</v>
      </c>
      <c r="J51" s="245">
        <f>[1]OTCHET!J286</f>
        <v>0</v>
      </c>
      <c r="K51" s="174"/>
      <c r="L51" s="174"/>
      <c r="M51" s="174"/>
      <c r="N51" s="221"/>
      <c r="O51" s="246" t="s">
        <v>82</v>
      </c>
      <c r="P51" s="216"/>
      <c r="Q51" s="217"/>
      <c r="R51" s="218"/>
      <c r="S51" s="218"/>
      <c r="T51" s="218"/>
      <c r="U51" s="218"/>
      <c r="V51" s="218"/>
      <c r="W51" s="218"/>
      <c r="X51" s="219"/>
      <c r="Y51" s="218"/>
      <c r="Z51" s="218"/>
    </row>
    <row r="52" spans="1:26" ht="16.5" thickBot="1" x14ac:dyDescent="0.3">
      <c r="A52" s="1">
        <v>125</v>
      </c>
      <c r="B52" s="247" t="s">
        <v>83</v>
      </c>
      <c r="C52" s="248" t="s">
        <v>84</v>
      </c>
      <c r="D52" s="249"/>
      <c r="E52" s="250">
        <f>[1]OTCHET!E288</f>
        <v>0</v>
      </c>
      <c r="F52" s="250">
        <f t="shared" si="1"/>
        <v>0</v>
      </c>
      <c r="G52" s="251">
        <f>[1]OTCHET!G288</f>
        <v>0</v>
      </c>
      <c r="H52" s="252">
        <f>[1]OTCHET!H288</f>
        <v>0</v>
      </c>
      <c r="I52" s="252">
        <f>[1]OTCHET!I288</f>
        <v>0</v>
      </c>
      <c r="J52" s="253">
        <f>[1]OTCHET!J288</f>
        <v>0</v>
      </c>
      <c r="K52" s="254"/>
      <c r="L52" s="254"/>
      <c r="M52" s="255"/>
      <c r="N52" s="221"/>
      <c r="O52" s="256" t="s">
        <v>84</v>
      </c>
      <c r="P52" s="216"/>
      <c r="Q52" s="217"/>
      <c r="R52" s="218"/>
      <c r="S52" s="218"/>
      <c r="T52" s="218"/>
      <c r="U52" s="218"/>
      <c r="V52" s="218"/>
      <c r="W52" s="218"/>
      <c r="X52" s="219"/>
      <c r="Y52" s="218"/>
      <c r="Z52" s="218"/>
    </row>
    <row r="53" spans="1:26" ht="15.75" x14ac:dyDescent="0.25">
      <c r="A53" s="257">
        <v>127</v>
      </c>
      <c r="B53" s="177" t="s">
        <v>85</v>
      </c>
      <c r="C53" s="177" t="s">
        <v>86</v>
      </c>
      <c r="D53" s="258"/>
      <c r="E53" s="259">
        <f>+[1]OTCHET!E289</f>
        <v>111898000</v>
      </c>
      <c r="F53" s="259">
        <f t="shared" si="1"/>
        <v>0</v>
      </c>
      <c r="G53" s="260">
        <f>+[1]OTCHET!G289</f>
        <v>0</v>
      </c>
      <c r="H53" s="261">
        <f>+[1]OTCHET!H289</f>
        <v>0</v>
      </c>
      <c r="I53" s="261">
        <f>+[1]OTCHET!I289</f>
        <v>0</v>
      </c>
      <c r="J53" s="262">
        <f>+[1]OTCHET!J289</f>
        <v>0</v>
      </c>
      <c r="K53" s="263"/>
      <c r="L53" s="263"/>
      <c r="M53" s="264"/>
      <c r="N53" s="197"/>
      <c r="O53" s="265" t="s">
        <v>86</v>
      </c>
      <c r="P53" s="216"/>
      <c r="Q53" s="217"/>
      <c r="R53" s="218"/>
      <c r="S53" s="218"/>
      <c r="T53" s="218"/>
      <c r="U53" s="218"/>
      <c r="V53" s="218"/>
      <c r="W53" s="218"/>
      <c r="X53" s="219"/>
      <c r="Y53" s="218"/>
      <c r="Z53" s="218"/>
    </row>
    <row r="54" spans="1:26" ht="19.5" thickBot="1" x14ac:dyDescent="0.35">
      <c r="A54" s="1">
        <v>130</v>
      </c>
      <c r="B54" s="266" t="s">
        <v>87</v>
      </c>
      <c r="C54" s="267" t="s">
        <v>88</v>
      </c>
      <c r="D54" s="267"/>
      <c r="E54" s="268">
        <f t="shared" ref="E54:J54" si="4">+E55+E56+E60</f>
        <v>1016920000</v>
      </c>
      <c r="F54" s="268">
        <f t="shared" si="4"/>
        <v>233068164</v>
      </c>
      <c r="G54" s="269">
        <f t="shared" si="4"/>
        <v>232545917</v>
      </c>
      <c r="H54" s="270">
        <f t="shared" si="4"/>
        <v>0</v>
      </c>
      <c r="I54" s="271">
        <f t="shared" si="4"/>
        <v>0</v>
      </c>
      <c r="J54" s="272">
        <f t="shared" si="4"/>
        <v>522247</v>
      </c>
      <c r="K54" s="107">
        <f>+K55+K56+K59</f>
        <v>0</v>
      </c>
      <c r="L54" s="107">
        <f>+L55+L56+L59</f>
        <v>0</v>
      </c>
      <c r="M54" s="107">
        <f>+M55+M56+M59</f>
        <v>0</v>
      </c>
      <c r="N54" s="117"/>
      <c r="O54" s="273" t="s">
        <v>88</v>
      </c>
      <c r="P54" s="216"/>
      <c r="Q54" s="217"/>
      <c r="R54" s="218"/>
      <c r="S54" s="218"/>
      <c r="T54" s="218"/>
      <c r="U54" s="218"/>
      <c r="V54" s="218"/>
      <c r="W54" s="218"/>
      <c r="X54" s="219"/>
      <c r="Y54" s="218"/>
      <c r="Z54" s="218"/>
    </row>
    <row r="55" spans="1:26" ht="16.5" thickTop="1" x14ac:dyDescent="0.25">
      <c r="A55" s="1">
        <v>135</v>
      </c>
      <c r="B55" s="232" t="s">
        <v>89</v>
      </c>
      <c r="C55" s="233" t="s">
        <v>90</v>
      </c>
      <c r="D55" s="232"/>
      <c r="E55" s="274">
        <f>+[1]OTCHET!E349+[1]OTCHET!E363+[1]OTCHET!E376</f>
        <v>996279000</v>
      </c>
      <c r="F55" s="274">
        <f t="shared" si="1"/>
        <v>244088000</v>
      </c>
      <c r="G55" s="275">
        <f>+[1]OTCHET!G349+[1]OTCHET!G363+[1]OTCHET!G376</f>
        <v>244088000</v>
      </c>
      <c r="H55" s="276">
        <f>+[1]OTCHET!H349+[1]OTCHET!H363+[1]OTCHET!H376</f>
        <v>0</v>
      </c>
      <c r="I55" s="276">
        <f>+[1]OTCHET!I349+[1]OTCHET!I363+[1]OTCHET!I376</f>
        <v>0</v>
      </c>
      <c r="J55" s="277">
        <f>+[1]OTCHET!J349+[1]OTCHET!J363+[1]OTCHET!J376</f>
        <v>0</v>
      </c>
      <c r="K55" s="264"/>
      <c r="L55" s="264"/>
      <c r="M55" s="264"/>
      <c r="N55" s="197"/>
      <c r="O55" s="278" t="s">
        <v>90</v>
      </c>
      <c r="P55" s="216"/>
      <c r="Q55" s="217"/>
      <c r="R55" s="218"/>
      <c r="S55" s="218"/>
      <c r="T55" s="218"/>
      <c r="U55" s="218"/>
      <c r="V55" s="218"/>
      <c r="W55" s="218"/>
      <c r="X55" s="219"/>
      <c r="Y55" s="218"/>
      <c r="Z55" s="218"/>
    </row>
    <row r="56" spans="1:26" ht="15.75" x14ac:dyDescent="0.25">
      <c r="A56" s="1">
        <v>140</v>
      </c>
      <c r="B56" s="222" t="s">
        <v>91</v>
      </c>
      <c r="C56" s="223" t="s">
        <v>92</v>
      </c>
      <c r="D56" s="222"/>
      <c r="E56" s="279">
        <f>+[1]OTCHET!E371+[1]OTCHET!E379+[1]OTCHET!E384+[1]OTCHET!E387+[1]OTCHET!E390+[1]OTCHET!E393+[1]OTCHET!E394+[1]OTCHET!E397+[1]OTCHET!E410+[1]OTCHET!E411+[1]OTCHET!E412+[1]OTCHET!E413+[1]OTCHET!E414</f>
        <v>20641000</v>
      </c>
      <c r="F56" s="279">
        <f t="shared" si="1"/>
        <v>-11508662</v>
      </c>
      <c r="G56" s="280">
        <f>+[1]OTCHET!G371+[1]OTCHET!G379+[1]OTCHET!G384+[1]OTCHET!G387+[1]OTCHET!G390+[1]OTCHET!G393+[1]OTCHET!G394+[1]OTCHET!G397+[1]OTCHET!G410+[1]OTCHET!G411+[1]OTCHET!G412+[1]OTCHET!G413+[1]OTCHET!G414</f>
        <v>-11542083</v>
      </c>
      <c r="H56" s="281">
        <f>+[1]OTCHET!H371+[1]OTCHET!H379+[1]OTCHET!H384+[1]OTCHET!H387+[1]OTCHET!H390+[1]OTCHET!H393+[1]OTCHET!H394+[1]OTCHET!H397+[1]OTCHET!H410+[1]OTCHET!H411+[1]OTCHET!H412+[1]OTCHET!H413+[1]OTCHET!H414</f>
        <v>0</v>
      </c>
      <c r="I56" s="281">
        <f>+[1]OTCHET!I371+[1]OTCHET!I379+[1]OTCHET!I384+[1]OTCHET!I387+[1]OTCHET!I390+[1]OTCHET!I393+[1]OTCHET!I394+[1]OTCHET!I397+[1]OTCHET!I410+[1]OTCHET!I411+[1]OTCHET!I412+[1]OTCHET!I413+[1]OTCHET!I414</f>
        <v>0</v>
      </c>
      <c r="J56" s="282">
        <f>+[1]OTCHET!J371+[1]OTCHET!J379+[1]OTCHET!J384+[1]OTCHET!J387+[1]OTCHET!J390+[1]OTCHET!J393+[1]OTCHET!J394+[1]OTCHET!J397+[1]OTCHET!J410+[1]OTCHET!J411+[1]OTCHET!J412+[1]OTCHET!J413+[1]OTCHET!J414</f>
        <v>33421</v>
      </c>
      <c r="K56" s="264"/>
      <c r="L56" s="264"/>
      <c r="M56" s="264"/>
      <c r="N56" s="197"/>
      <c r="O56" s="283" t="s">
        <v>92</v>
      </c>
      <c r="P56" s="216"/>
      <c r="Q56" s="217"/>
      <c r="R56" s="218"/>
      <c r="S56" s="218"/>
      <c r="T56" s="218"/>
      <c r="U56" s="218"/>
      <c r="V56" s="218"/>
      <c r="W56" s="218"/>
      <c r="X56" s="219"/>
      <c r="Y56" s="218"/>
      <c r="Z56" s="218"/>
    </row>
    <row r="57" spans="1:26" ht="15.75" x14ac:dyDescent="0.25">
      <c r="A57" s="1">
        <v>145</v>
      </c>
      <c r="B57" s="120" t="s">
        <v>93</v>
      </c>
      <c r="C57" s="120" t="s">
        <v>94</v>
      </c>
      <c r="D57" s="224"/>
      <c r="E57" s="284">
        <f>+[1]OTCHET!E410+[1]OTCHET!E411+[1]OTCHET!E412+[1]OTCHET!E413+[1]OTCHET!E414</f>
        <v>0</v>
      </c>
      <c r="F57" s="284">
        <f t="shared" si="1"/>
        <v>0</v>
      </c>
      <c r="G57" s="285">
        <f>+[1]OTCHET!G410+[1]OTCHET!G411+[1]OTCHET!G412+[1]OTCHET!G413+[1]OTCHET!G414</f>
        <v>0</v>
      </c>
      <c r="H57" s="286">
        <f>+[1]OTCHET!H410+[1]OTCHET!H411+[1]OTCHET!H412+[1]OTCHET!H413+[1]OTCHET!H414</f>
        <v>0</v>
      </c>
      <c r="I57" s="286">
        <f>+[1]OTCHET!I410+[1]OTCHET!I411+[1]OTCHET!I412+[1]OTCHET!I413+[1]OTCHET!I414</f>
        <v>0</v>
      </c>
      <c r="J57" s="287">
        <f>+[1]OTCHET!J410+[1]OTCHET!J411+[1]OTCHET!J412+[1]OTCHET!J413+[1]OTCHET!J414</f>
        <v>0</v>
      </c>
      <c r="K57" s="264"/>
      <c r="L57" s="264"/>
      <c r="M57" s="264"/>
      <c r="N57" s="197"/>
      <c r="O57" s="288" t="s">
        <v>94</v>
      </c>
      <c r="P57" s="216"/>
      <c r="Q57" s="217"/>
      <c r="R57" s="218"/>
      <c r="S57" s="218"/>
      <c r="T57" s="218"/>
      <c r="U57" s="218"/>
      <c r="V57" s="218"/>
      <c r="W57" s="218"/>
      <c r="X57" s="219"/>
      <c r="Y57" s="218"/>
      <c r="Z57" s="218"/>
    </row>
    <row r="58" spans="1:26" ht="15.75" x14ac:dyDescent="0.25">
      <c r="A58" s="1">
        <v>150</v>
      </c>
      <c r="B58" s="289" t="s">
        <v>95</v>
      </c>
      <c r="C58" s="289" t="s">
        <v>32</v>
      </c>
      <c r="D58" s="290"/>
      <c r="E58" s="291">
        <f>[1]OTCHET!E393</f>
        <v>0</v>
      </c>
      <c r="F58" s="291">
        <f t="shared" si="1"/>
        <v>0</v>
      </c>
      <c r="G58" s="292">
        <f>[1]OTCHET!G393</f>
        <v>0</v>
      </c>
      <c r="H58" s="293">
        <f>[1]OTCHET!H393</f>
        <v>0</v>
      </c>
      <c r="I58" s="293">
        <f>[1]OTCHET!I393</f>
        <v>0</v>
      </c>
      <c r="J58" s="294">
        <f>[1]OTCHET!J393</f>
        <v>0</v>
      </c>
      <c r="K58" s="264"/>
      <c r="L58" s="264"/>
      <c r="M58" s="264"/>
      <c r="N58" s="197"/>
      <c r="O58" s="295" t="s">
        <v>32</v>
      </c>
      <c r="P58" s="216"/>
      <c r="Q58" s="217"/>
      <c r="R58" s="218"/>
      <c r="S58" s="218"/>
      <c r="T58" s="218"/>
      <c r="U58" s="218"/>
      <c r="V58" s="218"/>
      <c r="W58" s="218"/>
      <c r="X58" s="219"/>
      <c r="Y58" s="218"/>
      <c r="Z58" s="218"/>
    </row>
    <row r="59" spans="1:26" ht="15.75" hidden="1" customHeight="1" x14ac:dyDescent="0.25">
      <c r="A59" s="1">
        <v>160</v>
      </c>
      <c r="B59" s="296"/>
      <c r="C59" s="297"/>
      <c r="D59" s="232"/>
      <c r="E59" s="274"/>
      <c r="F59" s="274">
        <f t="shared" si="1"/>
        <v>0</v>
      </c>
      <c r="G59" s="275"/>
      <c r="H59" s="276"/>
      <c r="I59" s="276"/>
      <c r="J59" s="277"/>
      <c r="K59" s="264"/>
      <c r="L59" s="264"/>
      <c r="M59" s="264"/>
      <c r="N59" s="197"/>
      <c r="O59" s="278"/>
      <c r="P59" s="216"/>
      <c r="Q59" s="217"/>
      <c r="R59" s="218"/>
      <c r="S59" s="218"/>
      <c r="T59" s="218"/>
      <c r="U59" s="218"/>
      <c r="V59" s="218"/>
      <c r="W59" s="218"/>
      <c r="X59" s="219"/>
      <c r="Y59" s="218"/>
      <c r="Z59" s="218"/>
    </row>
    <row r="60" spans="1:26" ht="15.75" x14ac:dyDescent="0.25">
      <c r="A60" s="257">
        <v>162</v>
      </c>
      <c r="B60" s="298" t="s">
        <v>96</v>
      </c>
      <c r="C60" s="199" t="s">
        <v>97</v>
      </c>
      <c r="D60" s="298"/>
      <c r="E60" s="200">
        <f>[1]OTCHET!E400</f>
        <v>0</v>
      </c>
      <c r="F60" s="200">
        <f t="shared" si="1"/>
        <v>488826</v>
      </c>
      <c r="G60" s="201">
        <f>[1]OTCHET!G400</f>
        <v>0</v>
      </c>
      <c r="H60" s="202">
        <f>[1]OTCHET!H400</f>
        <v>0</v>
      </c>
      <c r="I60" s="202">
        <f>[1]OTCHET!I400</f>
        <v>0</v>
      </c>
      <c r="J60" s="203">
        <f>[1]OTCHET!J400</f>
        <v>488826</v>
      </c>
      <c r="K60" s="299"/>
      <c r="L60" s="299"/>
      <c r="M60" s="299"/>
      <c r="N60" s="197"/>
      <c r="O60" s="205" t="s">
        <v>97</v>
      </c>
      <c r="P60" s="216"/>
      <c r="Q60" s="217"/>
      <c r="R60" s="218"/>
      <c r="S60" s="218"/>
      <c r="T60" s="218"/>
      <c r="U60" s="218"/>
      <c r="V60" s="218"/>
      <c r="W60" s="218"/>
      <c r="X60" s="219"/>
      <c r="Y60" s="218"/>
      <c r="Z60" s="218"/>
    </row>
    <row r="61" spans="1:26" ht="19.5" thickBot="1" x14ac:dyDescent="0.35">
      <c r="A61" s="1">
        <v>165</v>
      </c>
      <c r="B61" s="300" t="s">
        <v>98</v>
      </c>
      <c r="C61" s="301" t="s">
        <v>99</v>
      </c>
      <c r="D61" s="302"/>
      <c r="E61" s="303">
        <f>+[1]OTCHET!E240</f>
        <v>0</v>
      </c>
      <c r="F61" s="303">
        <f t="shared" si="1"/>
        <v>0</v>
      </c>
      <c r="G61" s="304">
        <f>+[1]OTCHET!G240</f>
        <v>0</v>
      </c>
      <c r="H61" s="305">
        <f>+[1]OTCHET!H240</f>
        <v>0</v>
      </c>
      <c r="I61" s="305">
        <f>+[1]OTCHET!I240</f>
        <v>0</v>
      </c>
      <c r="J61" s="306">
        <f>+[1]OTCHET!J240</f>
        <v>0</v>
      </c>
      <c r="K61" s="307"/>
      <c r="L61" s="307"/>
      <c r="M61" s="307"/>
      <c r="N61" s="197"/>
      <c r="O61" s="308" t="s">
        <v>99</v>
      </c>
      <c r="P61" s="216"/>
      <c r="Q61" s="217"/>
      <c r="R61" s="218"/>
      <c r="S61" s="218"/>
      <c r="T61" s="218"/>
      <c r="U61" s="218"/>
      <c r="V61" s="218"/>
      <c r="W61" s="218"/>
      <c r="X61" s="219"/>
      <c r="Y61" s="218"/>
      <c r="Z61" s="218"/>
    </row>
    <row r="62" spans="1:26" ht="20.25" thickTop="1" thickBot="1" x14ac:dyDescent="0.35">
      <c r="A62" s="1">
        <v>175</v>
      </c>
      <c r="B62" s="309" t="s">
        <v>100</v>
      </c>
      <c r="C62" s="310"/>
      <c r="D62" s="310"/>
      <c r="E62" s="311">
        <f t="shared" ref="E62:J62" si="5">+E22-E38+E54-E61</f>
        <v>0</v>
      </c>
      <c r="F62" s="311">
        <f t="shared" si="5"/>
        <v>-9537689</v>
      </c>
      <c r="G62" s="312">
        <f t="shared" si="5"/>
        <v>-8125353</v>
      </c>
      <c r="H62" s="313">
        <f t="shared" si="5"/>
        <v>0</v>
      </c>
      <c r="I62" s="313">
        <f t="shared" si="5"/>
        <v>-167801</v>
      </c>
      <c r="J62" s="314">
        <f t="shared" si="5"/>
        <v>-1244535</v>
      </c>
      <c r="K62" s="107">
        <f>+K22-K38+K54</f>
        <v>0</v>
      </c>
      <c r="L62" s="107">
        <f>+L22-L38+L54</f>
        <v>0</v>
      </c>
      <c r="M62" s="107">
        <f>+M22-M38+M54</f>
        <v>0</v>
      </c>
      <c r="N62" s="197"/>
      <c r="O62" s="315"/>
      <c r="P62" s="216"/>
      <c r="Q62" s="217"/>
      <c r="R62" s="218"/>
      <c r="S62" s="218"/>
      <c r="T62" s="218"/>
      <c r="U62" s="218"/>
      <c r="V62" s="218"/>
      <c r="W62" s="218"/>
      <c r="X62" s="219"/>
      <c r="Y62" s="218"/>
      <c r="Z62" s="218"/>
    </row>
    <row r="63" spans="1:26" ht="12" hidden="1" customHeight="1" x14ac:dyDescent="0.25">
      <c r="A63" s="1">
        <v>180</v>
      </c>
      <c r="B63" s="316">
        <f>+IF(+SUM(E$63:J$63)=0,0,"Контрола: дефицит/излишък = финансиране с обратен знак (V. + VІ. = 0)")</f>
        <v>0</v>
      </c>
      <c r="C63" s="317"/>
      <c r="D63" s="317"/>
      <c r="E63" s="318">
        <f t="shared" ref="E63:J63" si="6">+E$62+E$64</f>
        <v>0</v>
      </c>
      <c r="F63" s="318">
        <f t="shared" si="6"/>
        <v>0</v>
      </c>
      <c r="G63" s="319">
        <f t="shared" si="6"/>
        <v>0</v>
      </c>
      <c r="H63" s="319">
        <f t="shared" si="6"/>
        <v>0</v>
      </c>
      <c r="I63" s="319">
        <f t="shared" si="6"/>
        <v>0</v>
      </c>
      <c r="J63" s="320">
        <f t="shared" si="6"/>
        <v>0</v>
      </c>
      <c r="K63" s="264" t="e">
        <f>+K62+K64</f>
        <v>#REF!</v>
      </c>
      <c r="L63" s="264" t="e">
        <f>+L62+L64</f>
        <v>#REF!</v>
      </c>
      <c r="M63" s="264" t="e">
        <f>+M62+M64</f>
        <v>#REF!</v>
      </c>
      <c r="N63" s="197"/>
      <c r="O63" s="321"/>
      <c r="P63" s="216"/>
      <c r="Q63" s="217"/>
      <c r="R63" s="218"/>
      <c r="S63" s="218"/>
      <c r="T63" s="218"/>
      <c r="U63" s="218"/>
      <c r="V63" s="218"/>
      <c r="W63" s="218"/>
      <c r="X63" s="219"/>
      <c r="Y63" s="218"/>
      <c r="Z63" s="218"/>
    </row>
    <row r="64" spans="1:26" ht="19.5" thickBot="1" x14ac:dyDescent="0.35">
      <c r="A64" s="1">
        <v>185</v>
      </c>
      <c r="B64" s="100" t="s">
        <v>101</v>
      </c>
      <c r="C64" s="322" t="s">
        <v>102</v>
      </c>
      <c r="D64" s="322"/>
      <c r="E64" s="323">
        <f>SUM(+E66+E74+E75+E82+E83+E84+E87+E88+E89+E90+E91+E92+E93)</f>
        <v>0</v>
      </c>
      <c r="F64" s="323">
        <f>SUM(+F66+F74+F75+F82+F83+F84+F87+F88+F89+F90+F91+F92+F93)</f>
        <v>9537689</v>
      </c>
      <c r="G64" s="324">
        <f t="shared" ref="G64:L64" si="7">SUM(+G66+G74+G75+G82+G83+G84+G87+G88+G89+G90+G91+G92+G93)</f>
        <v>8125353</v>
      </c>
      <c r="H64" s="325">
        <f>SUM(+H66+H74+H75+H82+H83+H84+H87+H88+H89+H90+H91+H92+H93)</f>
        <v>0</v>
      </c>
      <c r="I64" s="325">
        <f>SUM(+I66+I74+I75+I82+I83+I84+I87+I88+I89+I90+I91+I92+I93)</f>
        <v>167801</v>
      </c>
      <c r="J64" s="326">
        <f>SUM(+J66+J74+J75+J82+J83+J84+J87+J88+J89+J90+J91+J92+J93)</f>
        <v>1244535</v>
      </c>
      <c r="K64" s="327" t="e">
        <f t="shared" si="7"/>
        <v>#REF!</v>
      </c>
      <c r="L64" s="327" t="e">
        <f t="shared" si="7"/>
        <v>#REF!</v>
      </c>
      <c r="M64" s="327" t="e">
        <f>SUM(+M66+M74+M75+M82+M83+M84+M87+M88+M89+M90+M91+M93+M94)</f>
        <v>#REF!</v>
      </c>
      <c r="N64" s="197"/>
      <c r="O64" s="328" t="s">
        <v>102</v>
      </c>
      <c r="P64" s="216"/>
      <c r="Q64" s="217"/>
      <c r="R64" s="218"/>
      <c r="S64" s="218"/>
      <c r="T64" s="218"/>
      <c r="U64" s="218"/>
      <c r="V64" s="218"/>
      <c r="W64" s="218"/>
      <c r="X64" s="219"/>
      <c r="Y64" s="218"/>
      <c r="Z64" s="218"/>
    </row>
    <row r="65" spans="1:26" ht="16.5" hidden="1" thickTop="1" x14ac:dyDescent="0.25">
      <c r="A65" s="1">
        <v>190</v>
      </c>
      <c r="B65" s="329"/>
      <c r="C65" s="329"/>
      <c r="D65" s="329"/>
      <c r="E65" s="330"/>
      <c r="F65" s="331">
        <f t="shared" si="1"/>
        <v>0</v>
      </c>
      <c r="G65" s="332"/>
      <c r="H65" s="333"/>
      <c r="I65" s="333"/>
      <c r="J65" s="334"/>
      <c r="K65" s="335"/>
      <c r="L65" s="335"/>
      <c r="M65" s="335"/>
      <c r="N65" s="197"/>
      <c r="O65" s="336"/>
      <c r="P65" s="216"/>
      <c r="Q65" s="217"/>
      <c r="R65" s="218"/>
      <c r="S65" s="218"/>
      <c r="T65" s="218"/>
      <c r="U65" s="218"/>
      <c r="V65" s="218"/>
      <c r="W65" s="218"/>
      <c r="X65" s="219"/>
      <c r="Y65" s="218"/>
      <c r="Z65" s="218"/>
    </row>
    <row r="66" spans="1:26" ht="16.5" thickTop="1" x14ac:dyDescent="0.25">
      <c r="A66" s="337">
        <v>195</v>
      </c>
      <c r="B66" s="224" t="s">
        <v>103</v>
      </c>
      <c r="C66" s="120" t="s">
        <v>104</v>
      </c>
      <c r="D66" s="224"/>
      <c r="E66" s="284">
        <f>SUM(E67:E73)</f>
        <v>0</v>
      </c>
      <c r="F66" s="284">
        <f>SUM(F67:F73)</f>
        <v>0</v>
      </c>
      <c r="G66" s="285">
        <f t="shared" ref="G66:M66" si="8">SUM(G67:G73)</f>
        <v>0</v>
      </c>
      <c r="H66" s="286">
        <f>SUM(H67:H73)</f>
        <v>0</v>
      </c>
      <c r="I66" s="286">
        <f>SUM(I67:I73)</f>
        <v>0</v>
      </c>
      <c r="J66" s="287">
        <f>SUM(J67:J73)</f>
        <v>0</v>
      </c>
      <c r="K66" s="338" t="e">
        <f t="shared" si="8"/>
        <v>#REF!</v>
      </c>
      <c r="L66" s="338" t="e">
        <f t="shared" si="8"/>
        <v>#REF!</v>
      </c>
      <c r="M66" s="338" t="e">
        <f t="shared" si="8"/>
        <v>#REF!</v>
      </c>
      <c r="N66" s="197"/>
      <c r="O66" s="288" t="s">
        <v>104</v>
      </c>
      <c r="P66" s="339"/>
      <c r="Q66" s="217"/>
      <c r="R66" s="218"/>
      <c r="S66" s="218"/>
      <c r="T66" s="218"/>
      <c r="U66" s="218"/>
      <c r="V66" s="218"/>
      <c r="W66" s="218"/>
      <c r="X66" s="219"/>
      <c r="Y66" s="218"/>
      <c r="Z66" s="218"/>
    </row>
    <row r="67" spans="1:26" ht="15.75" x14ac:dyDescent="0.25">
      <c r="A67" s="340">
        <v>200</v>
      </c>
      <c r="B67" s="341" t="s">
        <v>105</v>
      </c>
      <c r="C67" s="341" t="s">
        <v>106</v>
      </c>
      <c r="D67" s="341"/>
      <c r="E67" s="342">
        <f>+[1]OTCHET!E470+[1]OTCHET!E471+[1]OTCHET!E474+[1]OTCHET!E475+[1]OTCHET!E478+[1]OTCHET!E479+[1]OTCHET!E483</f>
        <v>0</v>
      </c>
      <c r="F67" s="342">
        <f t="shared" si="1"/>
        <v>0</v>
      </c>
      <c r="G67" s="343">
        <f>+[1]OTCHET!G470+[1]OTCHET!G471+[1]OTCHET!G474+[1]OTCHET!G475+[1]OTCHET!G478+[1]OTCHET!G479+[1]OTCHET!G483</f>
        <v>0</v>
      </c>
      <c r="H67" s="344">
        <f>+[1]OTCHET!H470+[1]OTCHET!H471+[1]OTCHET!H474+[1]OTCHET!H475+[1]OTCHET!H478+[1]OTCHET!H479+[1]OTCHET!H483</f>
        <v>0</v>
      </c>
      <c r="I67" s="344">
        <f>+[1]OTCHET!I470+[1]OTCHET!I471+[1]OTCHET!I474+[1]OTCHET!I475+[1]OTCHET!I478+[1]OTCHET!I479+[1]OTCHET!I483</f>
        <v>0</v>
      </c>
      <c r="J67" s="345">
        <f>+[1]OTCHET!J470+[1]OTCHET!J471+[1]OTCHET!J474+[1]OTCHET!J475+[1]OTCHET!J478+[1]OTCHET!J479+[1]OTCHET!J483</f>
        <v>0</v>
      </c>
      <c r="K67" s="346" t="e">
        <f>+#REF!+#REF!+#REF!+#REF!+#REF!+#REF!+#REF!</f>
        <v>#REF!</v>
      </c>
      <c r="L67" s="346" t="e">
        <f>+#REF!+#REF!+#REF!+#REF!+#REF!+#REF!+#REF!</f>
        <v>#REF!</v>
      </c>
      <c r="M67" s="346" t="e">
        <f>+#REF!+#REF!+#REF!+#REF!+#REF!+#REF!+#REF!</f>
        <v>#REF!</v>
      </c>
      <c r="N67" s="197"/>
      <c r="O67" s="347" t="s">
        <v>106</v>
      </c>
      <c r="P67" s="348"/>
      <c r="Q67" s="217"/>
      <c r="R67" s="218"/>
      <c r="S67" s="218"/>
      <c r="T67" s="218"/>
      <c r="U67" s="218"/>
      <c r="V67" s="218"/>
      <c r="W67" s="218"/>
      <c r="X67" s="219"/>
      <c r="Y67" s="218"/>
      <c r="Z67" s="218"/>
    </row>
    <row r="68" spans="1:26" ht="15.75" x14ac:dyDescent="0.25">
      <c r="A68" s="340">
        <v>205</v>
      </c>
      <c r="B68" s="349" t="s">
        <v>107</v>
      </c>
      <c r="C68" s="349" t="s">
        <v>108</v>
      </c>
      <c r="D68" s="349"/>
      <c r="E68" s="350">
        <f>+[1]OTCHET!E472+[1]OTCHET!E473+[1]OTCHET!E476+[1]OTCHET!E477+[1]OTCHET!E480+[1]OTCHET!E481+[1]OTCHET!E482+[1]OTCHET!E484</f>
        <v>0</v>
      </c>
      <c r="F68" s="350">
        <f t="shared" si="1"/>
        <v>0</v>
      </c>
      <c r="G68" s="351">
        <f>+[1]OTCHET!G472+[1]OTCHET!G473+[1]OTCHET!G476+[1]OTCHET!G477+[1]OTCHET!G480+[1]OTCHET!G481+[1]OTCHET!G482+[1]OTCHET!G484</f>
        <v>0</v>
      </c>
      <c r="H68" s="352">
        <f>+[1]OTCHET!H472+[1]OTCHET!H473+[1]OTCHET!H476+[1]OTCHET!H477+[1]OTCHET!H480+[1]OTCHET!H481+[1]OTCHET!H482+[1]OTCHET!H484</f>
        <v>0</v>
      </c>
      <c r="I68" s="352">
        <f>+[1]OTCHET!I472+[1]OTCHET!I473+[1]OTCHET!I476+[1]OTCHET!I477+[1]OTCHET!I480+[1]OTCHET!I481+[1]OTCHET!I482+[1]OTCHET!I484</f>
        <v>0</v>
      </c>
      <c r="J68" s="353">
        <f>+[1]OTCHET!J472+[1]OTCHET!J473+[1]OTCHET!J476+[1]OTCHET!J477+[1]OTCHET!J480+[1]OTCHET!J481+[1]OTCHET!J482+[1]OTCHET!J484</f>
        <v>0</v>
      </c>
      <c r="K68" s="346" t="e">
        <f>+#REF!+#REF!+#REF!+#REF!+#REF!+#REF!+#REF!+#REF!</f>
        <v>#REF!</v>
      </c>
      <c r="L68" s="346" t="e">
        <f>+#REF!+#REF!+#REF!+#REF!+#REF!+#REF!+#REF!+#REF!</f>
        <v>#REF!</v>
      </c>
      <c r="M68" s="346" t="e">
        <f>+#REF!+#REF!+#REF!+#REF!+#REF!+#REF!+#REF!+#REF!</f>
        <v>#REF!</v>
      </c>
      <c r="N68" s="197"/>
      <c r="O68" s="354" t="s">
        <v>108</v>
      </c>
      <c r="P68" s="348"/>
      <c r="Q68" s="217"/>
      <c r="R68" s="218"/>
      <c r="S68" s="218"/>
      <c r="T68" s="218"/>
      <c r="U68" s="218"/>
      <c r="V68" s="218"/>
      <c r="W68" s="218"/>
      <c r="X68" s="219"/>
      <c r="Y68" s="218"/>
      <c r="Z68" s="218"/>
    </row>
    <row r="69" spans="1:26" ht="15.75" x14ac:dyDescent="0.25">
      <c r="A69" s="340">
        <v>210</v>
      </c>
      <c r="B69" s="349" t="s">
        <v>109</v>
      </c>
      <c r="C69" s="349" t="s">
        <v>110</v>
      </c>
      <c r="D69" s="349"/>
      <c r="E69" s="350">
        <f>+[1]OTCHET!E485</f>
        <v>0</v>
      </c>
      <c r="F69" s="350">
        <f t="shared" si="1"/>
        <v>0</v>
      </c>
      <c r="G69" s="351">
        <f>+[1]OTCHET!G485</f>
        <v>0</v>
      </c>
      <c r="H69" s="352">
        <f>+[1]OTCHET!H485</f>
        <v>0</v>
      </c>
      <c r="I69" s="352">
        <f>+[1]OTCHET!I485</f>
        <v>0</v>
      </c>
      <c r="J69" s="353">
        <f>+[1]OTCHET!J485</f>
        <v>0</v>
      </c>
      <c r="K69" s="346" t="e">
        <f>+#REF!</f>
        <v>#REF!</v>
      </c>
      <c r="L69" s="346" t="e">
        <f>+#REF!</f>
        <v>#REF!</v>
      </c>
      <c r="M69" s="346" t="e">
        <f>+#REF!</f>
        <v>#REF!</v>
      </c>
      <c r="N69" s="197"/>
      <c r="O69" s="354" t="s">
        <v>110</v>
      </c>
      <c r="P69" s="348"/>
      <c r="Q69" s="217"/>
      <c r="R69" s="218"/>
      <c r="S69" s="218"/>
      <c r="T69" s="218"/>
      <c r="U69" s="218"/>
      <c r="V69" s="218"/>
      <c r="W69" s="218"/>
      <c r="X69" s="219"/>
      <c r="Y69" s="218"/>
      <c r="Z69" s="218"/>
    </row>
    <row r="70" spans="1:26" ht="15.75" x14ac:dyDescent="0.25">
      <c r="A70" s="340">
        <v>215</v>
      </c>
      <c r="B70" s="349" t="s">
        <v>111</v>
      </c>
      <c r="C70" s="349" t="s">
        <v>112</v>
      </c>
      <c r="D70" s="349"/>
      <c r="E70" s="350">
        <f>+[1]OTCHET!E490</f>
        <v>0</v>
      </c>
      <c r="F70" s="350">
        <f t="shared" si="1"/>
        <v>0</v>
      </c>
      <c r="G70" s="351">
        <f>+[1]OTCHET!G490</f>
        <v>0</v>
      </c>
      <c r="H70" s="352">
        <f>+[1]OTCHET!H490</f>
        <v>0</v>
      </c>
      <c r="I70" s="352">
        <f>+[1]OTCHET!I490</f>
        <v>0</v>
      </c>
      <c r="J70" s="353">
        <f>+[1]OTCHET!J490</f>
        <v>0</v>
      </c>
      <c r="K70" s="346" t="e">
        <f>+#REF!</f>
        <v>#REF!</v>
      </c>
      <c r="L70" s="346" t="e">
        <f>+#REF!</f>
        <v>#REF!</v>
      </c>
      <c r="M70" s="346" t="e">
        <f>+#REF!</f>
        <v>#REF!</v>
      </c>
      <c r="N70" s="197"/>
      <c r="O70" s="354" t="s">
        <v>112</v>
      </c>
      <c r="P70" s="348"/>
      <c r="Q70" s="217"/>
      <c r="R70" s="218"/>
      <c r="S70" s="218"/>
      <c r="T70" s="218"/>
      <c r="U70" s="218"/>
      <c r="V70" s="218"/>
      <c r="W70" s="218"/>
      <c r="X70" s="219"/>
      <c r="Y70" s="218"/>
      <c r="Z70" s="218"/>
    </row>
    <row r="71" spans="1:26" ht="15.75" x14ac:dyDescent="0.25">
      <c r="A71" s="340">
        <v>220</v>
      </c>
      <c r="B71" s="349" t="s">
        <v>113</v>
      </c>
      <c r="C71" s="349" t="s">
        <v>114</v>
      </c>
      <c r="D71" s="349"/>
      <c r="E71" s="350">
        <f>+[1]OTCHET!E530</f>
        <v>0</v>
      </c>
      <c r="F71" s="350">
        <f t="shared" si="1"/>
        <v>0</v>
      </c>
      <c r="G71" s="351">
        <f>+[1]OTCHET!G530</f>
        <v>0</v>
      </c>
      <c r="H71" s="352">
        <f>+[1]OTCHET!H530</f>
        <v>0</v>
      </c>
      <c r="I71" s="352">
        <f>+[1]OTCHET!I530</f>
        <v>0</v>
      </c>
      <c r="J71" s="353">
        <f>+[1]OTCHET!J530</f>
        <v>0</v>
      </c>
      <c r="K71" s="346" t="e">
        <f>+#REF!</f>
        <v>#REF!</v>
      </c>
      <c r="L71" s="346" t="e">
        <f>+#REF!</f>
        <v>#REF!</v>
      </c>
      <c r="M71" s="346" t="e">
        <f>+#REF!</f>
        <v>#REF!</v>
      </c>
      <c r="N71" s="197"/>
      <c r="O71" s="354" t="s">
        <v>114</v>
      </c>
      <c r="P71" s="348"/>
      <c r="Q71" s="217"/>
      <c r="R71" s="218"/>
      <c r="S71" s="218"/>
      <c r="T71" s="218"/>
      <c r="U71" s="218"/>
      <c r="V71" s="218"/>
      <c r="W71" s="218"/>
      <c r="X71" s="219"/>
      <c r="Y71" s="218"/>
      <c r="Z71" s="218"/>
    </row>
    <row r="72" spans="1:26" ht="15.75" x14ac:dyDescent="0.25">
      <c r="A72" s="340">
        <v>230</v>
      </c>
      <c r="B72" s="355" t="s">
        <v>115</v>
      </c>
      <c r="C72" s="355" t="s">
        <v>116</v>
      </c>
      <c r="D72" s="355"/>
      <c r="E72" s="350">
        <f>+[1]OTCHET!E569+[1]OTCHET!E570</f>
        <v>0</v>
      </c>
      <c r="F72" s="350">
        <f t="shared" si="1"/>
        <v>0</v>
      </c>
      <c r="G72" s="351">
        <f>+[1]OTCHET!G569+[1]OTCHET!G570</f>
        <v>0</v>
      </c>
      <c r="H72" s="352">
        <f>+[1]OTCHET!H569+[1]OTCHET!H570</f>
        <v>0</v>
      </c>
      <c r="I72" s="352">
        <f>+[1]OTCHET!I569+[1]OTCHET!I570</f>
        <v>0</v>
      </c>
      <c r="J72" s="353">
        <f>+[1]OTCHET!J569+[1]OTCHET!J570</f>
        <v>0</v>
      </c>
      <c r="K72" s="346" t="e">
        <f>+#REF!+#REF!</f>
        <v>#REF!</v>
      </c>
      <c r="L72" s="346" t="e">
        <f>+#REF!+#REF!</f>
        <v>#REF!</v>
      </c>
      <c r="M72" s="346" t="e">
        <f>+#REF!+#REF!</f>
        <v>#REF!</v>
      </c>
      <c r="N72" s="197"/>
      <c r="O72" s="354" t="s">
        <v>116</v>
      </c>
      <c r="P72" s="348"/>
      <c r="Q72" s="217"/>
      <c r="R72" s="218"/>
      <c r="S72" s="218"/>
      <c r="T72" s="218"/>
      <c r="U72" s="218"/>
      <c r="V72" s="218"/>
      <c r="W72" s="218"/>
      <c r="X72" s="219"/>
      <c r="Y72" s="218"/>
      <c r="Z72" s="218"/>
    </row>
    <row r="73" spans="1:26" ht="15.75" x14ac:dyDescent="0.25">
      <c r="A73" s="340">
        <v>235</v>
      </c>
      <c r="B73" s="356" t="s">
        <v>117</v>
      </c>
      <c r="C73" s="356" t="s">
        <v>118</v>
      </c>
      <c r="D73" s="356"/>
      <c r="E73" s="357">
        <f>+[1]OTCHET!E571+[1]OTCHET!E572+[1]OTCHET!E573</f>
        <v>0</v>
      </c>
      <c r="F73" s="357">
        <f t="shared" si="1"/>
        <v>0</v>
      </c>
      <c r="G73" s="358">
        <f>+[1]OTCHET!G571+[1]OTCHET!G572+[1]OTCHET!G573</f>
        <v>0</v>
      </c>
      <c r="H73" s="359">
        <f>+[1]OTCHET!H571+[1]OTCHET!H572+[1]OTCHET!H573</f>
        <v>0</v>
      </c>
      <c r="I73" s="359">
        <f>+[1]OTCHET!I571+[1]OTCHET!I572+[1]OTCHET!I573</f>
        <v>0</v>
      </c>
      <c r="J73" s="360">
        <f>+[1]OTCHET!J571+[1]OTCHET!J572+[1]OTCHET!J573</f>
        <v>0</v>
      </c>
      <c r="K73" s="346" t="e">
        <f>+#REF!+#REF!+#REF!</f>
        <v>#REF!</v>
      </c>
      <c r="L73" s="346" t="e">
        <f>+#REF!+#REF!+#REF!</f>
        <v>#REF!</v>
      </c>
      <c r="M73" s="346" t="e">
        <f>+#REF!+#REF!+#REF!</f>
        <v>#REF!</v>
      </c>
      <c r="N73" s="197"/>
      <c r="O73" s="361" t="s">
        <v>118</v>
      </c>
      <c r="P73" s="348"/>
      <c r="Q73" s="217"/>
      <c r="R73" s="218"/>
      <c r="S73" s="218"/>
      <c r="T73" s="218"/>
      <c r="U73" s="218"/>
      <c r="V73" s="218"/>
      <c r="W73" s="218"/>
      <c r="X73" s="219"/>
      <c r="Y73" s="218"/>
      <c r="Z73" s="218"/>
    </row>
    <row r="74" spans="1:26" ht="15.75" x14ac:dyDescent="0.25">
      <c r="A74" s="340">
        <v>240</v>
      </c>
      <c r="B74" s="232" t="s">
        <v>119</v>
      </c>
      <c r="C74" s="233" t="s">
        <v>120</v>
      </c>
      <c r="D74" s="232"/>
      <c r="E74" s="274">
        <f>[1]OTCHET!E449</f>
        <v>0</v>
      </c>
      <c r="F74" s="274">
        <f t="shared" si="1"/>
        <v>0</v>
      </c>
      <c r="G74" s="275">
        <f>[1]OTCHET!G449</f>
        <v>0</v>
      </c>
      <c r="H74" s="276">
        <f>[1]OTCHET!H449</f>
        <v>0</v>
      </c>
      <c r="I74" s="276">
        <f>[1]OTCHET!I449</f>
        <v>0</v>
      </c>
      <c r="J74" s="277">
        <f>[1]OTCHET!J449</f>
        <v>0</v>
      </c>
      <c r="K74" s="346" t="e">
        <f>#REF!</f>
        <v>#REF!</v>
      </c>
      <c r="L74" s="346" t="e">
        <f>#REF!</f>
        <v>#REF!</v>
      </c>
      <c r="M74" s="346" t="e">
        <f>#REF!</f>
        <v>#REF!</v>
      </c>
      <c r="N74" s="197"/>
      <c r="O74" s="278" t="s">
        <v>120</v>
      </c>
      <c r="P74" s="348"/>
      <c r="Q74" s="217"/>
      <c r="R74" s="218"/>
      <c r="S74" s="218"/>
      <c r="T74" s="218"/>
      <c r="U74" s="218"/>
      <c r="V74" s="218"/>
      <c r="W74" s="218"/>
      <c r="X74" s="219"/>
      <c r="Y74" s="218"/>
      <c r="Z74" s="218"/>
    </row>
    <row r="75" spans="1:26" ht="15.75" x14ac:dyDescent="0.25">
      <c r="A75" s="340">
        <v>245</v>
      </c>
      <c r="B75" s="224" t="s">
        <v>121</v>
      </c>
      <c r="C75" s="120" t="s">
        <v>122</v>
      </c>
      <c r="D75" s="224"/>
      <c r="E75" s="284">
        <f>SUM(E76:E81)</f>
        <v>0</v>
      </c>
      <c r="F75" s="284">
        <f>SUM(F76:F81)</f>
        <v>0</v>
      </c>
      <c r="G75" s="285">
        <f t="shared" ref="G75:M75" si="9">SUM(G76:G81)</f>
        <v>0</v>
      </c>
      <c r="H75" s="286">
        <f>SUM(H76:H81)</f>
        <v>0</v>
      </c>
      <c r="I75" s="286">
        <f>SUM(I76:I81)</f>
        <v>0</v>
      </c>
      <c r="J75" s="287">
        <f>SUM(J76:J81)</f>
        <v>0</v>
      </c>
      <c r="K75" s="362">
        <f t="shared" si="9"/>
        <v>0</v>
      </c>
      <c r="L75" s="362">
        <f t="shared" si="9"/>
        <v>0</v>
      </c>
      <c r="M75" s="362">
        <f t="shared" si="9"/>
        <v>0</v>
      </c>
      <c r="N75" s="197"/>
      <c r="O75" s="288" t="s">
        <v>122</v>
      </c>
      <c r="P75" s="348"/>
      <c r="Q75" s="217"/>
      <c r="R75" s="218"/>
      <c r="S75" s="218"/>
      <c r="T75" s="218"/>
      <c r="U75" s="218"/>
      <c r="V75" s="218"/>
      <c r="W75" s="218"/>
      <c r="X75" s="219"/>
      <c r="Y75" s="218"/>
      <c r="Z75" s="218"/>
    </row>
    <row r="76" spans="1:26" ht="15.75" x14ac:dyDescent="0.25">
      <c r="A76" s="340">
        <v>250</v>
      </c>
      <c r="B76" s="341" t="s">
        <v>123</v>
      </c>
      <c r="C76" s="341" t="s">
        <v>124</v>
      </c>
      <c r="D76" s="341"/>
      <c r="E76" s="342">
        <f>+[1]OTCHET!E454+[1]OTCHET!E457</f>
        <v>0</v>
      </c>
      <c r="F76" s="342">
        <f t="shared" si="1"/>
        <v>0</v>
      </c>
      <c r="G76" s="343">
        <f>+[1]OTCHET!G454+[1]OTCHET!G457</f>
        <v>0</v>
      </c>
      <c r="H76" s="344">
        <f>+[1]OTCHET!H454+[1]OTCHET!H457</f>
        <v>0</v>
      </c>
      <c r="I76" s="344">
        <f>+[1]OTCHET!I454+[1]OTCHET!I457</f>
        <v>0</v>
      </c>
      <c r="J76" s="345">
        <f>+[1]OTCHET!J454+[1]OTCHET!J457</f>
        <v>0</v>
      </c>
      <c r="K76" s="362"/>
      <c r="L76" s="362"/>
      <c r="M76" s="362"/>
      <c r="N76" s="197"/>
      <c r="O76" s="347" t="s">
        <v>124</v>
      </c>
      <c r="P76" s="348"/>
      <c r="Q76" s="217"/>
      <c r="R76" s="218"/>
      <c r="S76" s="218"/>
      <c r="T76" s="218"/>
      <c r="U76" s="218"/>
      <c r="V76" s="218"/>
      <c r="W76" s="218"/>
      <c r="X76" s="219"/>
      <c r="Y76" s="218"/>
      <c r="Z76" s="218"/>
    </row>
    <row r="77" spans="1:26" ht="15.75" x14ac:dyDescent="0.25">
      <c r="A77" s="340">
        <v>260</v>
      </c>
      <c r="B77" s="349" t="s">
        <v>125</v>
      </c>
      <c r="C77" s="349" t="s">
        <v>126</v>
      </c>
      <c r="D77" s="349"/>
      <c r="E77" s="350">
        <f>+[1]OTCHET!E455+[1]OTCHET!E458</f>
        <v>0</v>
      </c>
      <c r="F77" s="350">
        <f t="shared" si="1"/>
        <v>0</v>
      </c>
      <c r="G77" s="351">
        <f>+[1]OTCHET!G455+[1]OTCHET!G458</f>
        <v>0</v>
      </c>
      <c r="H77" s="352">
        <f>+[1]OTCHET!H455+[1]OTCHET!H458</f>
        <v>0</v>
      </c>
      <c r="I77" s="352">
        <f>+[1]OTCHET!I455+[1]OTCHET!I458</f>
        <v>0</v>
      </c>
      <c r="J77" s="353">
        <f>+[1]OTCHET!J455+[1]OTCHET!J458</f>
        <v>0</v>
      </c>
      <c r="K77" s="362"/>
      <c r="L77" s="362"/>
      <c r="M77" s="362"/>
      <c r="N77" s="197"/>
      <c r="O77" s="354" t="s">
        <v>126</v>
      </c>
      <c r="P77" s="348"/>
      <c r="Q77" s="217"/>
      <c r="R77" s="218"/>
      <c r="S77" s="218"/>
      <c r="T77" s="218"/>
      <c r="U77" s="218"/>
      <c r="V77" s="218"/>
      <c r="W77" s="218"/>
      <c r="X77" s="219"/>
      <c r="Y77" s="218"/>
      <c r="Z77" s="218"/>
    </row>
    <row r="78" spans="1:26" ht="15.75" x14ac:dyDescent="0.25">
      <c r="A78" s="340">
        <v>265</v>
      </c>
      <c r="B78" s="349" t="s">
        <v>127</v>
      </c>
      <c r="C78" s="349" t="s">
        <v>128</v>
      </c>
      <c r="D78" s="349"/>
      <c r="E78" s="350">
        <f>[1]OTCHET!E459</f>
        <v>0</v>
      </c>
      <c r="F78" s="350">
        <f t="shared" si="1"/>
        <v>0</v>
      </c>
      <c r="G78" s="351">
        <f>[1]OTCHET!G459</f>
        <v>0</v>
      </c>
      <c r="H78" s="352">
        <f>[1]OTCHET!H459</f>
        <v>0</v>
      </c>
      <c r="I78" s="352">
        <f>[1]OTCHET!I459</f>
        <v>0</v>
      </c>
      <c r="J78" s="353">
        <f>[1]OTCHET!J459</f>
        <v>0</v>
      </c>
      <c r="K78" s="362"/>
      <c r="L78" s="362"/>
      <c r="M78" s="362"/>
      <c r="N78" s="197"/>
      <c r="O78" s="354" t="s">
        <v>128</v>
      </c>
      <c r="P78" s="348"/>
      <c r="Q78" s="217"/>
      <c r="R78" s="218"/>
      <c r="S78" s="218"/>
      <c r="T78" s="218"/>
      <c r="U78" s="218"/>
      <c r="V78" s="218"/>
      <c r="W78" s="218"/>
      <c r="X78" s="219"/>
      <c r="Y78" s="218"/>
      <c r="Z78" s="218"/>
    </row>
    <row r="79" spans="1:26" ht="15.75" hidden="1" customHeight="1" x14ac:dyDescent="0.25">
      <c r="A79" s="340"/>
      <c r="B79" s="349"/>
      <c r="C79" s="349"/>
      <c r="D79" s="349"/>
      <c r="E79" s="350"/>
      <c r="F79" s="350">
        <f t="shared" si="1"/>
        <v>0</v>
      </c>
      <c r="G79" s="351"/>
      <c r="H79" s="352"/>
      <c r="I79" s="352"/>
      <c r="J79" s="353"/>
      <c r="K79" s="362"/>
      <c r="L79" s="362"/>
      <c r="M79" s="362"/>
      <c r="N79" s="197"/>
      <c r="O79" s="354"/>
      <c r="P79" s="348"/>
      <c r="Q79" s="217"/>
      <c r="R79" s="218"/>
      <c r="S79" s="218"/>
      <c r="T79" s="218"/>
      <c r="U79" s="218"/>
      <c r="V79" s="218"/>
      <c r="W79" s="218"/>
      <c r="X79" s="219"/>
      <c r="Y79" s="218"/>
      <c r="Z79" s="218"/>
    </row>
    <row r="80" spans="1:26" ht="15.75" x14ac:dyDescent="0.25">
      <c r="A80" s="340">
        <v>270</v>
      </c>
      <c r="B80" s="349" t="s">
        <v>129</v>
      </c>
      <c r="C80" s="349" t="s">
        <v>130</v>
      </c>
      <c r="D80" s="349"/>
      <c r="E80" s="350">
        <f>+[1]OTCHET!E467</f>
        <v>0</v>
      </c>
      <c r="F80" s="350">
        <f t="shared" si="1"/>
        <v>0</v>
      </c>
      <c r="G80" s="351">
        <f>+[1]OTCHET!G467</f>
        <v>0</v>
      </c>
      <c r="H80" s="352">
        <f>+[1]OTCHET!H467</f>
        <v>0</v>
      </c>
      <c r="I80" s="352">
        <f>+[1]OTCHET!I467</f>
        <v>0</v>
      </c>
      <c r="J80" s="353">
        <f>+[1]OTCHET!J467</f>
        <v>0</v>
      </c>
      <c r="K80" s="362"/>
      <c r="L80" s="362"/>
      <c r="M80" s="362"/>
      <c r="N80" s="197"/>
      <c r="O80" s="354" t="s">
        <v>130</v>
      </c>
      <c r="P80" s="348"/>
      <c r="Q80" s="217"/>
      <c r="R80" s="218"/>
      <c r="S80" s="218"/>
      <c r="T80" s="218"/>
      <c r="U80" s="218"/>
      <c r="V80" s="218"/>
      <c r="W80" s="218"/>
      <c r="X80" s="219"/>
      <c r="Y80" s="218"/>
      <c r="Z80" s="218"/>
    </row>
    <row r="81" spans="1:26" ht="15.75" x14ac:dyDescent="0.25">
      <c r="A81" s="340">
        <v>275</v>
      </c>
      <c r="B81" s="363" t="s">
        <v>131</v>
      </c>
      <c r="C81" s="363" t="s">
        <v>132</v>
      </c>
      <c r="D81" s="363"/>
      <c r="E81" s="357">
        <f>+[1]OTCHET!E468</f>
        <v>0</v>
      </c>
      <c r="F81" s="357">
        <f t="shared" si="1"/>
        <v>0</v>
      </c>
      <c r="G81" s="358">
        <f>+[1]OTCHET!G468</f>
        <v>0</v>
      </c>
      <c r="H81" s="359">
        <f>+[1]OTCHET!H468</f>
        <v>0</v>
      </c>
      <c r="I81" s="359">
        <f>+[1]OTCHET!I468</f>
        <v>0</v>
      </c>
      <c r="J81" s="360">
        <f>+[1]OTCHET!J468</f>
        <v>0</v>
      </c>
      <c r="K81" s="362"/>
      <c r="L81" s="362"/>
      <c r="M81" s="362"/>
      <c r="N81" s="197"/>
      <c r="O81" s="361" t="s">
        <v>132</v>
      </c>
      <c r="P81" s="348"/>
      <c r="Q81" s="217"/>
      <c r="R81" s="218"/>
      <c r="S81" s="218"/>
      <c r="T81" s="218"/>
      <c r="U81" s="218"/>
      <c r="V81" s="218"/>
      <c r="W81" s="218"/>
      <c r="X81" s="219"/>
      <c r="Y81" s="218"/>
      <c r="Z81" s="218"/>
    </row>
    <row r="82" spans="1:26" ht="15.75" x14ac:dyDescent="0.25">
      <c r="A82" s="340">
        <v>280</v>
      </c>
      <c r="B82" s="232" t="s">
        <v>133</v>
      </c>
      <c r="C82" s="233" t="s">
        <v>134</v>
      </c>
      <c r="D82" s="232"/>
      <c r="E82" s="274">
        <f>[1]OTCHET!E523</f>
        <v>0</v>
      </c>
      <c r="F82" s="274">
        <f t="shared" si="1"/>
        <v>0</v>
      </c>
      <c r="G82" s="275">
        <f>[1]OTCHET!G523</f>
        <v>0</v>
      </c>
      <c r="H82" s="276">
        <f>[1]OTCHET!H523</f>
        <v>0</v>
      </c>
      <c r="I82" s="276">
        <f>[1]OTCHET!I523</f>
        <v>0</v>
      </c>
      <c r="J82" s="277">
        <f>[1]OTCHET!J523</f>
        <v>0</v>
      </c>
      <c r="K82" s="362"/>
      <c r="L82" s="362"/>
      <c r="M82" s="362"/>
      <c r="N82" s="197"/>
      <c r="O82" s="278" t="s">
        <v>134</v>
      </c>
      <c r="P82" s="348"/>
      <c r="Q82" s="217"/>
      <c r="R82" s="218"/>
      <c r="S82" s="218"/>
      <c r="T82" s="218"/>
      <c r="U82" s="218"/>
      <c r="V82" s="218"/>
      <c r="W82" s="218"/>
      <c r="X82" s="219"/>
      <c r="Y82" s="218"/>
      <c r="Z82" s="218"/>
    </row>
    <row r="83" spans="1:26" ht="15.75" x14ac:dyDescent="0.25">
      <c r="A83" s="340">
        <v>285</v>
      </c>
      <c r="B83" s="222" t="s">
        <v>135</v>
      </c>
      <c r="C83" s="223" t="s">
        <v>136</v>
      </c>
      <c r="D83" s="222"/>
      <c r="E83" s="279">
        <f>[1]OTCHET!E524</f>
        <v>0</v>
      </c>
      <c r="F83" s="279">
        <f t="shared" si="1"/>
        <v>0</v>
      </c>
      <c r="G83" s="280">
        <f>[1]OTCHET!G524</f>
        <v>0</v>
      </c>
      <c r="H83" s="281">
        <f>[1]OTCHET!H524</f>
        <v>0</v>
      </c>
      <c r="I83" s="281">
        <f>[1]OTCHET!I524</f>
        <v>0</v>
      </c>
      <c r="J83" s="282">
        <f>[1]OTCHET!J524</f>
        <v>0</v>
      </c>
      <c r="K83" s="362"/>
      <c r="L83" s="362"/>
      <c r="M83" s="362"/>
      <c r="N83" s="197"/>
      <c r="O83" s="283" t="s">
        <v>136</v>
      </c>
      <c r="P83" s="348"/>
      <c r="Q83" s="217"/>
      <c r="R83" s="218"/>
      <c r="S83" s="218"/>
      <c r="T83" s="218"/>
      <c r="U83" s="218"/>
      <c r="V83" s="218"/>
      <c r="W83" s="218"/>
      <c r="X83" s="219"/>
      <c r="Y83" s="218"/>
      <c r="Z83" s="218"/>
    </row>
    <row r="84" spans="1:26" ht="15.75" x14ac:dyDescent="0.25">
      <c r="A84" s="340">
        <v>290</v>
      </c>
      <c r="B84" s="224" t="s">
        <v>137</v>
      </c>
      <c r="C84" s="120" t="s">
        <v>138</v>
      </c>
      <c r="D84" s="224"/>
      <c r="E84" s="284">
        <f>+E85+E86</f>
        <v>0</v>
      </c>
      <c r="F84" s="284">
        <f>+F85+F86</f>
        <v>3642614</v>
      </c>
      <c r="G84" s="285">
        <f t="shared" ref="G84:M84" si="10">+G85+G86</f>
        <v>3564051</v>
      </c>
      <c r="H84" s="286">
        <f>+H85+H86</f>
        <v>0</v>
      </c>
      <c r="I84" s="286">
        <f>+I85+I86</f>
        <v>78563</v>
      </c>
      <c r="J84" s="287">
        <f>+J85+J86</f>
        <v>0</v>
      </c>
      <c r="K84" s="362">
        <f t="shared" si="10"/>
        <v>0</v>
      </c>
      <c r="L84" s="362">
        <f t="shared" si="10"/>
        <v>0</v>
      </c>
      <c r="M84" s="362">
        <f t="shared" si="10"/>
        <v>0</v>
      </c>
      <c r="N84" s="197"/>
      <c r="O84" s="288" t="s">
        <v>138</v>
      </c>
      <c r="P84" s="348"/>
      <c r="Q84" s="217"/>
      <c r="R84" s="218"/>
      <c r="S84" s="218"/>
      <c r="T84" s="218"/>
      <c r="U84" s="218"/>
      <c r="V84" s="218"/>
      <c r="W84" s="218"/>
      <c r="X84" s="219"/>
      <c r="Y84" s="218"/>
      <c r="Z84" s="218"/>
    </row>
    <row r="85" spans="1:26" ht="15.75" x14ac:dyDescent="0.25">
      <c r="A85" s="340">
        <v>295</v>
      </c>
      <c r="B85" s="341" t="s">
        <v>139</v>
      </c>
      <c r="C85" s="341" t="s">
        <v>140</v>
      </c>
      <c r="D85" s="364"/>
      <c r="E85" s="342">
        <f>+[1]OTCHET!E491+[1]OTCHET!E500+[1]OTCHET!E504+[1]OTCHET!E531</f>
        <v>0</v>
      </c>
      <c r="F85" s="342">
        <f t="shared" si="1"/>
        <v>0</v>
      </c>
      <c r="G85" s="343">
        <f>+[1]OTCHET!G491+[1]OTCHET!G500+[1]OTCHET!G504+[1]OTCHET!G531</f>
        <v>0</v>
      </c>
      <c r="H85" s="344">
        <f>+[1]OTCHET!H491+[1]OTCHET!H500+[1]OTCHET!H504+[1]OTCHET!H531</f>
        <v>0</v>
      </c>
      <c r="I85" s="344">
        <f>+[1]OTCHET!I491+[1]OTCHET!I500+[1]OTCHET!I504+[1]OTCHET!I531</f>
        <v>0</v>
      </c>
      <c r="J85" s="345">
        <f>+[1]OTCHET!J491+[1]OTCHET!J500+[1]OTCHET!J504+[1]OTCHET!J531</f>
        <v>0</v>
      </c>
      <c r="K85" s="362"/>
      <c r="L85" s="362"/>
      <c r="M85" s="362"/>
      <c r="N85" s="197"/>
      <c r="O85" s="347" t="s">
        <v>140</v>
      </c>
      <c r="P85" s="348"/>
      <c r="Q85" s="217"/>
      <c r="R85" s="218"/>
      <c r="S85" s="218"/>
      <c r="T85" s="218"/>
      <c r="U85" s="218"/>
      <c r="V85" s="218"/>
      <c r="W85" s="218"/>
      <c r="X85" s="219"/>
      <c r="Y85" s="218"/>
      <c r="Z85" s="218"/>
    </row>
    <row r="86" spans="1:26" ht="15.75" x14ac:dyDescent="0.25">
      <c r="A86" s="340">
        <v>300</v>
      </c>
      <c r="B86" s="363" t="s">
        <v>141</v>
      </c>
      <c r="C86" s="363" t="s">
        <v>142</v>
      </c>
      <c r="D86" s="365"/>
      <c r="E86" s="357">
        <f>+[1]OTCHET!E509+[1]OTCHET!E512+[1]OTCHET!E532</f>
        <v>0</v>
      </c>
      <c r="F86" s="357">
        <f t="shared" si="1"/>
        <v>3642614</v>
      </c>
      <c r="G86" s="358">
        <f>+[1]OTCHET!G509+[1]OTCHET!G512+[1]OTCHET!G532</f>
        <v>3564051</v>
      </c>
      <c r="H86" s="359">
        <f>+[1]OTCHET!H509+[1]OTCHET!H512+[1]OTCHET!H532</f>
        <v>0</v>
      </c>
      <c r="I86" s="359">
        <f>+[1]OTCHET!I509+[1]OTCHET!I512+[1]OTCHET!I532</f>
        <v>78563</v>
      </c>
      <c r="J86" s="360">
        <f>+[1]OTCHET!J509+[1]OTCHET!J512+[1]OTCHET!J532</f>
        <v>0</v>
      </c>
      <c r="K86" s="362"/>
      <c r="L86" s="362"/>
      <c r="M86" s="362"/>
      <c r="N86" s="197"/>
      <c r="O86" s="361" t="s">
        <v>142</v>
      </c>
      <c r="P86" s="348"/>
      <c r="Q86" s="217"/>
      <c r="R86" s="218"/>
      <c r="S86" s="218"/>
      <c r="T86" s="218"/>
      <c r="U86" s="218"/>
      <c r="V86" s="218"/>
      <c r="W86" s="218"/>
      <c r="X86" s="219"/>
      <c r="Y86" s="218"/>
      <c r="Z86" s="218"/>
    </row>
    <row r="87" spans="1:26" ht="15.75" x14ac:dyDescent="0.25">
      <c r="A87" s="340">
        <v>310</v>
      </c>
      <c r="B87" s="232" t="s">
        <v>143</v>
      </c>
      <c r="C87" s="233" t="s">
        <v>144</v>
      </c>
      <c r="D87" s="366"/>
      <c r="E87" s="274">
        <f>[1]OTCHET!E519</f>
        <v>0</v>
      </c>
      <c r="F87" s="274">
        <f t="shared" ref="F87:F94" si="11">+G87+H87+I87+J87</f>
        <v>3122110</v>
      </c>
      <c r="G87" s="275">
        <f>[1]OTCHET!G519</f>
        <v>1844154</v>
      </c>
      <c r="H87" s="276">
        <f>[1]OTCHET!H519</f>
        <v>0</v>
      </c>
      <c r="I87" s="276">
        <f>[1]OTCHET!I519</f>
        <v>0</v>
      </c>
      <c r="J87" s="277">
        <f>[1]OTCHET!J519</f>
        <v>1277956</v>
      </c>
      <c r="K87" s="362"/>
      <c r="L87" s="362"/>
      <c r="M87" s="362"/>
      <c r="N87" s="197"/>
      <c r="O87" s="278" t="s">
        <v>144</v>
      </c>
      <c r="P87" s="348"/>
      <c r="Q87" s="217"/>
      <c r="R87" s="218"/>
      <c r="S87" s="218"/>
      <c r="T87" s="218"/>
      <c r="U87" s="218"/>
      <c r="V87" s="218"/>
      <c r="W87" s="218"/>
      <c r="X87" s="219"/>
      <c r="Y87" s="218"/>
      <c r="Z87" s="218"/>
    </row>
    <row r="88" spans="1:26" ht="15.75" x14ac:dyDescent="0.25">
      <c r="A88" s="340">
        <v>320</v>
      </c>
      <c r="B88" s="222" t="s">
        <v>145</v>
      </c>
      <c r="C88" s="223" t="s">
        <v>146</v>
      </c>
      <c r="D88" s="222"/>
      <c r="E88" s="279">
        <f>+[1]OTCHET!E555+[1]OTCHET!E556+[1]OTCHET!E557+[1]OTCHET!E558+[1]OTCHET!E559+[1]OTCHET!E560</f>
        <v>0</v>
      </c>
      <c r="F88" s="279">
        <f t="shared" si="11"/>
        <v>0</v>
      </c>
      <c r="G88" s="280">
        <f>+[1]OTCHET!G555+[1]OTCHET!G556+[1]OTCHET!G557+[1]OTCHET!G558+[1]OTCHET!G559+[1]OTCHET!G560</f>
        <v>0</v>
      </c>
      <c r="H88" s="281">
        <f>+[1]OTCHET!H555+[1]OTCHET!H556+[1]OTCHET!H557+[1]OTCHET!H558+[1]OTCHET!H559+[1]OTCHET!H560</f>
        <v>0</v>
      </c>
      <c r="I88" s="281">
        <f>+[1]OTCHET!I555+[1]OTCHET!I556+[1]OTCHET!I557+[1]OTCHET!I558+[1]OTCHET!I559+[1]OTCHET!I560</f>
        <v>0</v>
      </c>
      <c r="J88" s="282">
        <f>+[1]OTCHET!J555+[1]OTCHET!J556+[1]OTCHET!J557+[1]OTCHET!J558+[1]OTCHET!J559+[1]OTCHET!J560</f>
        <v>0</v>
      </c>
      <c r="K88" s="362"/>
      <c r="L88" s="362"/>
      <c r="M88" s="362"/>
      <c r="N88" s="197"/>
      <c r="O88" s="283" t="s">
        <v>146</v>
      </c>
      <c r="P88" s="348"/>
      <c r="Q88" s="217"/>
      <c r="R88" s="218"/>
      <c r="S88" s="218"/>
      <c r="T88" s="218"/>
      <c r="U88" s="218"/>
      <c r="V88" s="218"/>
      <c r="W88" s="218"/>
      <c r="X88" s="219"/>
      <c r="Y88" s="218"/>
      <c r="Z88" s="218"/>
    </row>
    <row r="89" spans="1:26" ht="15.75" x14ac:dyDescent="0.25">
      <c r="A89" s="340">
        <v>330</v>
      </c>
      <c r="B89" s="367" t="s">
        <v>147</v>
      </c>
      <c r="C89" s="367" t="s">
        <v>148</v>
      </c>
      <c r="D89" s="367"/>
      <c r="E89" s="169">
        <f>+[1]OTCHET!E561+[1]OTCHET!E562+[1]OTCHET!E563+[1]OTCHET!E564+[1]OTCHET!E565+[1]OTCHET!E566+[1]OTCHET!E567</f>
        <v>0</v>
      </c>
      <c r="F89" s="169">
        <f t="shared" si="11"/>
        <v>-6288452</v>
      </c>
      <c r="G89" s="170">
        <f>+[1]OTCHET!G561+[1]OTCHET!G562+[1]OTCHET!G563+[1]OTCHET!G564+[1]OTCHET!G565+[1]OTCHET!G566+[1]OTCHET!G567</f>
        <v>-6255031</v>
      </c>
      <c r="H89" s="171">
        <f>+[1]OTCHET!H561+[1]OTCHET!H562+[1]OTCHET!H563+[1]OTCHET!H564+[1]OTCHET!H565+[1]OTCHET!H566+[1]OTCHET!H567</f>
        <v>0</v>
      </c>
      <c r="I89" s="171">
        <f>+[1]OTCHET!I561+[1]OTCHET!I562+[1]OTCHET!I563+[1]OTCHET!I564+[1]OTCHET!I565+[1]OTCHET!I566+[1]OTCHET!I567</f>
        <v>0</v>
      </c>
      <c r="J89" s="172">
        <f>+[1]OTCHET!J561+[1]OTCHET!J562+[1]OTCHET!J563+[1]OTCHET!J564+[1]OTCHET!J565+[1]OTCHET!J566+[1]OTCHET!J567</f>
        <v>-33421</v>
      </c>
      <c r="K89" s="368"/>
      <c r="L89" s="368"/>
      <c r="M89" s="368"/>
      <c r="N89" s="197"/>
      <c r="O89" s="173" t="s">
        <v>148</v>
      </c>
      <c r="P89" s="348"/>
      <c r="Q89" s="217"/>
      <c r="R89" s="218"/>
      <c r="S89" s="218"/>
      <c r="T89" s="218"/>
      <c r="U89" s="218"/>
      <c r="V89" s="218"/>
      <c r="W89" s="218"/>
      <c r="X89" s="219"/>
      <c r="Y89" s="218"/>
      <c r="Z89" s="218"/>
    </row>
    <row r="90" spans="1:26" ht="15.75" x14ac:dyDescent="0.25">
      <c r="A90" s="340">
        <v>335</v>
      </c>
      <c r="B90" s="223" t="s">
        <v>149</v>
      </c>
      <c r="C90" s="223" t="s">
        <v>150</v>
      </c>
      <c r="D90" s="367"/>
      <c r="E90" s="169">
        <f>+[1]OTCHET!E568</f>
        <v>0</v>
      </c>
      <c r="F90" s="169">
        <f t="shared" si="11"/>
        <v>0</v>
      </c>
      <c r="G90" s="170">
        <f>+[1]OTCHET!G568</f>
        <v>0</v>
      </c>
      <c r="H90" s="171">
        <f>+[1]OTCHET!H568</f>
        <v>0</v>
      </c>
      <c r="I90" s="171">
        <f>+[1]OTCHET!I568</f>
        <v>0</v>
      </c>
      <c r="J90" s="172">
        <f>+[1]OTCHET!J568</f>
        <v>0</v>
      </c>
      <c r="K90" s="368"/>
      <c r="L90" s="368"/>
      <c r="M90" s="368"/>
      <c r="N90" s="197"/>
      <c r="O90" s="173" t="s">
        <v>150</v>
      </c>
      <c r="P90" s="348"/>
      <c r="Q90" s="217"/>
      <c r="R90" s="218"/>
      <c r="S90" s="218"/>
      <c r="T90" s="218"/>
      <c r="U90" s="218"/>
      <c r="V90" s="218"/>
      <c r="W90" s="218"/>
      <c r="X90" s="219"/>
      <c r="Y90" s="218"/>
      <c r="Z90" s="218"/>
    </row>
    <row r="91" spans="1:26" ht="15.75" x14ac:dyDescent="0.25">
      <c r="A91" s="340">
        <v>340</v>
      </c>
      <c r="B91" s="223" t="s">
        <v>151</v>
      </c>
      <c r="C91" s="223" t="s">
        <v>152</v>
      </c>
      <c r="D91" s="223"/>
      <c r="E91" s="169">
        <f>+[1]OTCHET!E575+[1]OTCHET!E576</f>
        <v>0</v>
      </c>
      <c r="F91" s="169">
        <f t="shared" si="11"/>
        <v>32843680</v>
      </c>
      <c r="G91" s="170">
        <f>+[1]OTCHET!G575+[1]OTCHET!G576</f>
        <v>32843680</v>
      </c>
      <c r="H91" s="171">
        <f>+[1]OTCHET!H575+[1]OTCHET!H576</f>
        <v>0</v>
      </c>
      <c r="I91" s="171">
        <f>+[1]OTCHET!I575+[1]OTCHET!I576</f>
        <v>0</v>
      </c>
      <c r="J91" s="172">
        <f>+[1]OTCHET!J575+[1]OTCHET!J576</f>
        <v>0</v>
      </c>
      <c r="K91" s="368"/>
      <c r="L91" s="368"/>
      <c r="M91" s="368"/>
      <c r="N91" s="197"/>
      <c r="O91" s="173" t="s">
        <v>152</v>
      </c>
      <c r="P91" s="348"/>
      <c r="Q91" s="217"/>
      <c r="R91" s="218"/>
      <c r="S91" s="218"/>
      <c r="T91" s="218"/>
      <c r="U91" s="218"/>
      <c r="V91" s="218"/>
      <c r="W91" s="218"/>
      <c r="X91" s="219"/>
      <c r="Y91" s="218"/>
      <c r="Z91" s="218"/>
    </row>
    <row r="92" spans="1:26" ht="15.75" x14ac:dyDescent="0.25">
      <c r="A92" s="340">
        <v>345</v>
      </c>
      <c r="B92" s="223" t="s">
        <v>153</v>
      </c>
      <c r="C92" s="367" t="s">
        <v>154</v>
      </c>
      <c r="D92" s="223"/>
      <c r="E92" s="169">
        <f>+[1]OTCHET!E577+[1]OTCHET!E578</f>
        <v>0</v>
      </c>
      <c r="F92" s="169">
        <f t="shared" si="11"/>
        <v>-23782263</v>
      </c>
      <c r="G92" s="170">
        <f>+[1]OTCHET!G577+[1]OTCHET!G578</f>
        <v>-23782263</v>
      </c>
      <c r="H92" s="171">
        <f>+[1]OTCHET!H577+[1]OTCHET!H578</f>
        <v>0</v>
      </c>
      <c r="I92" s="171">
        <f>+[1]OTCHET!I577+[1]OTCHET!I578</f>
        <v>0</v>
      </c>
      <c r="J92" s="172">
        <f>+[1]OTCHET!J577+[1]OTCHET!J578</f>
        <v>0</v>
      </c>
      <c r="K92" s="368"/>
      <c r="L92" s="368"/>
      <c r="M92" s="368"/>
      <c r="N92" s="197"/>
      <c r="O92" s="173" t="s">
        <v>154</v>
      </c>
      <c r="P92" s="348"/>
      <c r="Q92" s="217"/>
      <c r="R92" s="218"/>
      <c r="S92" s="218"/>
      <c r="T92" s="218"/>
      <c r="U92" s="218"/>
      <c r="V92" s="218"/>
      <c r="W92" s="218"/>
      <c r="X92" s="219"/>
      <c r="Y92" s="218"/>
      <c r="Z92" s="218"/>
    </row>
    <row r="93" spans="1:26" ht="15.75" x14ac:dyDescent="0.25">
      <c r="A93" s="340">
        <v>350</v>
      </c>
      <c r="B93" s="120" t="s">
        <v>155</v>
      </c>
      <c r="C93" s="120" t="s">
        <v>156</v>
      </c>
      <c r="D93" s="120"/>
      <c r="E93" s="121">
        <f>[1]OTCHET!E579</f>
        <v>0</v>
      </c>
      <c r="F93" s="121">
        <f t="shared" si="11"/>
        <v>0</v>
      </c>
      <c r="G93" s="122">
        <f>[1]OTCHET!G579</f>
        <v>-89238</v>
      </c>
      <c r="H93" s="123">
        <f>[1]OTCHET!H579</f>
        <v>0</v>
      </c>
      <c r="I93" s="123">
        <f>[1]OTCHET!I579</f>
        <v>89238</v>
      </c>
      <c r="J93" s="124">
        <f>[1]OTCHET!J579</f>
        <v>0</v>
      </c>
      <c r="K93" s="368"/>
      <c r="L93" s="368"/>
      <c r="M93" s="368"/>
      <c r="N93" s="197"/>
      <c r="O93" s="126" t="s">
        <v>156</v>
      </c>
      <c r="P93" s="348"/>
      <c r="Q93" s="217"/>
      <c r="R93" s="218"/>
      <c r="S93" s="218"/>
      <c r="T93" s="218"/>
      <c r="U93" s="218"/>
      <c r="V93" s="218"/>
      <c r="W93" s="218"/>
      <c r="X93" s="219"/>
      <c r="Y93" s="218"/>
      <c r="Z93" s="218"/>
    </row>
    <row r="94" spans="1:26" ht="16.5" thickBot="1" x14ac:dyDescent="0.3">
      <c r="A94" s="369">
        <v>355</v>
      </c>
      <c r="B94" s="370" t="s">
        <v>157</v>
      </c>
      <c r="C94" s="370" t="s">
        <v>158</v>
      </c>
      <c r="D94" s="370"/>
      <c r="E94" s="371">
        <f>+[1]OTCHET!E582</f>
        <v>0</v>
      </c>
      <c r="F94" s="371">
        <f t="shared" si="11"/>
        <v>0</v>
      </c>
      <c r="G94" s="372">
        <f>+[1]OTCHET!G582</f>
        <v>0</v>
      </c>
      <c r="H94" s="373">
        <f>+[1]OTCHET!H582</f>
        <v>0</v>
      </c>
      <c r="I94" s="373">
        <f>+[1]OTCHET!I582</f>
        <v>0</v>
      </c>
      <c r="J94" s="374">
        <f>+[1]OTCHET!J582</f>
        <v>0</v>
      </c>
      <c r="K94" s="375"/>
      <c r="L94" s="375"/>
      <c r="M94" s="375"/>
      <c r="N94" s="197"/>
      <c r="O94" s="376" t="s">
        <v>158</v>
      </c>
      <c r="P94" s="377"/>
      <c r="Q94" s="217"/>
      <c r="R94" s="218"/>
      <c r="S94" s="218"/>
      <c r="T94" s="218"/>
      <c r="U94" s="218"/>
      <c r="V94" s="218"/>
      <c r="W94" s="218"/>
      <c r="X94" s="219"/>
      <c r="Y94" s="218"/>
      <c r="Z94" s="218"/>
    </row>
    <row r="95" spans="1:26" ht="16.5" hidden="1" thickBot="1" x14ac:dyDescent="0.3">
      <c r="B95" s="378" t="s">
        <v>159</v>
      </c>
      <c r="C95" s="378"/>
      <c r="D95" s="378"/>
      <c r="E95" s="379"/>
      <c r="F95" s="379"/>
      <c r="G95" s="379"/>
      <c r="H95" s="379"/>
      <c r="I95" s="379"/>
      <c r="J95" s="379"/>
      <c r="K95" s="107"/>
      <c r="L95" s="107"/>
      <c r="M95" s="107"/>
      <c r="N95" s="380"/>
      <c r="O95" s="378"/>
      <c r="P95" s="216"/>
      <c r="Q95" s="217"/>
      <c r="R95" s="218"/>
      <c r="S95" s="218"/>
      <c r="T95" s="218"/>
      <c r="U95" s="218"/>
      <c r="V95" s="218"/>
      <c r="W95" s="218"/>
      <c r="X95" s="219"/>
      <c r="Y95" s="218"/>
      <c r="Z95" s="218"/>
    </row>
    <row r="96" spans="1:26" ht="16.5" hidden="1" thickBot="1" x14ac:dyDescent="0.3">
      <c r="B96" s="378" t="s">
        <v>160</v>
      </c>
      <c r="C96" s="378"/>
      <c r="D96" s="378"/>
      <c r="E96" s="379"/>
      <c r="F96" s="379"/>
      <c r="G96" s="379"/>
      <c r="H96" s="379"/>
      <c r="I96" s="379"/>
      <c r="J96" s="379"/>
      <c r="K96" s="107"/>
      <c r="L96" s="107"/>
      <c r="M96" s="107"/>
      <c r="N96" s="380"/>
      <c r="O96" s="378"/>
      <c r="P96" s="216"/>
      <c r="Q96" s="217"/>
      <c r="R96" s="218"/>
      <c r="S96" s="218"/>
      <c r="T96" s="218"/>
      <c r="U96" s="218"/>
      <c r="V96" s="218"/>
      <c r="W96" s="218"/>
      <c r="X96" s="219"/>
      <c r="Y96" s="218"/>
      <c r="Z96" s="218"/>
    </row>
    <row r="97" spans="2:26" ht="16.5" hidden="1" thickBot="1" x14ac:dyDescent="0.3">
      <c r="B97" s="378" t="s">
        <v>161</v>
      </c>
      <c r="C97" s="378"/>
      <c r="D97" s="378"/>
      <c r="E97" s="379"/>
      <c r="F97" s="379"/>
      <c r="G97" s="379"/>
      <c r="H97" s="379"/>
      <c r="I97" s="379"/>
      <c r="J97" s="381"/>
      <c r="K97" s="382"/>
      <c r="L97" s="382"/>
      <c r="M97" s="382"/>
      <c r="N97" s="380"/>
      <c r="O97" s="378"/>
      <c r="P97" s="216"/>
      <c r="Q97" s="217"/>
      <c r="R97" s="218"/>
      <c r="S97" s="218"/>
      <c r="T97" s="218"/>
      <c r="U97" s="218"/>
      <c r="V97" s="218"/>
      <c r="W97" s="218"/>
      <c r="X97" s="219"/>
      <c r="Y97" s="218"/>
      <c r="Z97" s="218"/>
    </row>
    <row r="98" spans="2:26" ht="16.5" hidden="1" thickBot="1" x14ac:dyDescent="0.3">
      <c r="B98" s="383" t="s">
        <v>162</v>
      </c>
      <c r="C98" s="384"/>
      <c r="D98" s="384"/>
      <c r="E98" s="379"/>
      <c r="F98" s="379"/>
      <c r="G98" s="379"/>
      <c r="H98" s="379"/>
      <c r="I98" s="379"/>
      <c r="J98" s="381"/>
      <c r="K98" s="382"/>
      <c r="L98" s="382"/>
      <c r="M98" s="382"/>
      <c r="N98" s="380"/>
      <c r="O98" s="384"/>
      <c r="P98" s="216"/>
      <c r="Q98" s="217"/>
      <c r="R98" s="218"/>
      <c r="S98" s="218"/>
      <c r="T98" s="218"/>
      <c r="U98" s="218"/>
      <c r="V98" s="218"/>
      <c r="W98" s="218"/>
      <c r="X98" s="219"/>
      <c r="Y98" s="218"/>
      <c r="Z98" s="218"/>
    </row>
    <row r="99" spans="2:26" ht="16.5" hidden="1" thickBot="1" x14ac:dyDescent="0.3">
      <c r="B99" s="383"/>
      <c r="C99" s="383"/>
      <c r="D99" s="383"/>
      <c r="E99" s="385"/>
      <c r="F99" s="385"/>
      <c r="G99" s="385"/>
      <c r="H99" s="385"/>
      <c r="I99" s="385"/>
      <c r="J99" s="385"/>
      <c r="K99" s="386"/>
      <c r="L99" s="386"/>
      <c r="M99" s="386"/>
      <c r="N99" s="221"/>
      <c r="O99" s="383"/>
      <c r="P99" s="119"/>
      <c r="Q99" s="217"/>
      <c r="R99" s="218"/>
      <c r="S99" s="218"/>
      <c r="T99" s="218"/>
      <c r="U99" s="218"/>
      <c r="V99" s="218"/>
      <c r="W99" s="218"/>
      <c r="X99" s="219"/>
      <c r="Y99" s="218"/>
      <c r="Z99" s="218"/>
    </row>
    <row r="100" spans="2:26" ht="16.5" hidden="1" thickBot="1" x14ac:dyDescent="0.3">
      <c r="B100" s="384" t="s">
        <v>163</v>
      </c>
      <c r="C100" s="384"/>
      <c r="D100" s="384"/>
      <c r="E100" s="385"/>
      <c r="F100" s="385"/>
      <c r="G100" s="385"/>
      <c r="H100" s="385"/>
      <c r="I100" s="385"/>
      <c r="J100" s="385"/>
      <c r="K100" s="387"/>
      <c r="L100" s="387"/>
      <c r="M100" s="387"/>
      <c r="N100" s="221"/>
      <c r="O100" s="384"/>
      <c r="P100" s="119"/>
      <c r="Q100" s="217"/>
      <c r="R100" s="218"/>
      <c r="S100" s="218"/>
      <c r="T100" s="218"/>
      <c r="U100" s="218"/>
      <c r="V100" s="218"/>
      <c r="W100" s="218"/>
      <c r="X100" s="219"/>
      <c r="Y100" s="218"/>
      <c r="Z100" s="218"/>
    </row>
    <row r="101" spans="2:26" ht="16.5" hidden="1" thickBot="1" x14ac:dyDescent="0.3">
      <c r="B101" s="378" t="s">
        <v>161</v>
      </c>
      <c r="C101" s="378"/>
      <c r="D101" s="378"/>
      <c r="E101" s="385"/>
      <c r="F101" s="388"/>
      <c r="G101" s="388"/>
      <c r="H101" s="388"/>
      <c r="I101" s="385"/>
      <c r="J101" s="385"/>
      <c r="K101" s="386"/>
      <c r="L101" s="386"/>
      <c r="M101" s="386"/>
      <c r="N101" s="221"/>
      <c r="O101" s="378"/>
      <c r="P101" s="119"/>
      <c r="Q101" s="217"/>
      <c r="R101" s="218"/>
      <c r="S101" s="218"/>
      <c r="T101" s="218"/>
      <c r="U101" s="218"/>
      <c r="V101" s="218"/>
      <c r="W101" s="218"/>
      <c r="X101" s="219"/>
      <c r="Y101" s="218"/>
      <c r="Z101" s="218"/>
    </row>
    <row r="102" spans="2:26" ht="16.5" hidden="1" thickBot="1" x14ac:dyDescent="0.3">
      <c r="B102" s="383" t="s">
        <v>162</v>
      </c>
      <c r="C102" s="383"/>
      <c r="D102" s="383"/>
      <c r="E102" s="385"/>
      <c r="F102" s="388"/>
      <c r="G102" s="388"/>
      <c r="H102" s="388"/>
      <c r="I102" s="385"/>
      <c r="J102" s="385"/>
      <c r="K102" s="386"/>
      <c r="L102" s="386"/>
      <c r="M102" s="387"/>
      <c r="N102" s="389"/>
      <c r="O102" s="383"/>
      <c r="P102" s="119"/>
      <c r="Q102" s="217"/>
      <c r="R102" s="218"/>
      <c r="S102" s="218"/>
      <c r="T102" s="218"/>
      <c r="U102" s="218"/>
      <c r="V102" s="218"/>
      <c r="W102" s="218"/>
      <c r="X102" s="219"/>
      <c r="Y102" s="218"/>
      <c r="Z102" s="218"/>
    </row>
    <row r="103" spans="2:26" ht="16.5" thickTop="1" x14ac:dyDescent="0.25">
      <c r="B103" s="390">
        <f>+IF(+SUM(E$63:J$63)=0,0,"Контрола: дефицит/излишък = финансиране с обратен знак (V. + VІ. = 0)")</f>
        <v>0</v>
      </c>
      <c r="C103" s="391"/>
      <c r="D103" s="391"/>
      <c r="E103" s="392">
        <f t="shared" ref="E103:J103" si="12">+E$62+E$64</f>
        <v>0</v>
      </c>
      <c r="F103" s="392">
        <f t="shared" si="12"/>
        <v>0</v>
      </c>
      <c r="G103" s="393">
        <f t="shared" si="12"/>
        <v>0</v>
      </c>
      <c r="H103" s="393">
        <f t="shared" si="12"/>
        <v>0</v>
      </c>
      <c r="I103" s="393">
        <f t="shared" si="12"/>
        <v>0</v>
      </c>
      <c r="J103" s="393">
        <f t="shared" si="12"/>
        <v>0</v>
      </c>
      <c r="K103" s="394"/>
      <c r="L103" s="394"/>
      <c r="M103" s="394"/>
      <c r="N103" s="389"/>
      <c r="O103" s="395"/>
      <c r="P103" s="119"/>
      <c r="Q103" s="217"/>
      <c r="R103" s="218"/>
      <c r="S103" s="218"/>
      <c r="T103" s="218"/>
      <c r="U103" s="218"/>
      <c r="V103" s="218"/>
      <c r="W103" s="218"/>
      <c r="X103" s="219"/>
      <c r="Y103" s="218"/>
      <c r="Z103" s="218"/>
    </row>
    <row r="104" spans="2:26" ht="15.75" x14ac:dyDescent="0.25">
      <c r="B104" s="395"/>
      <c r="C104" s="395"/>
      <c r="D104" s="395"/>
      <c r="E104" s="396"/>
      <c r="F104" s="397"/>
      <c r="G104" s="398"/>
      <c r="H104" s="3"/>
      <c r="I104" s="3"/>
      <c r="K104" s="394"/>
      <c r="L104" s="394"/>
      <c r="M104" s="394"/>
      <c r="N104" s="389"/>
      <c r="O104" s="395"/>
      <c r="P104" s="119"/>
      <c r="Q104" s="206"/>
      <c r="R104" s="218"/>
      <c r="S104" s="218"/>
      <c r="T104" s="218"/>
      <c r="U104" s="218"/>
      <c r="V104" s="218"/>
      <c r="W104" s="218"/>
      <c r="X104" s="219"/>
      <c r="Y104" s="218"/>
      <c r="Z104" s="218"/>
    </row>
    <row r="105" spans="2:26" ht="19.5" customHeight="1" x14ac:dyDescent="0.25">
      <c r="B105" s="399" t="str">
        <f>+[1]OTCHET!H593</f>
        <v>zvaleva@nhif.bg</v>
      </c>
      <c r="C105" s="395"/>
      <c r="D105" s="395"/>
      <c r="E105" s="400"/>
      <c r="F105" s="19"/>
      <c r="G105" s="401" t="str">
        <f>+[1]OTCHET!E593</f>
        <v>02/9656845</v>
      </c>
      <c r="H105" s="401" t="str">
        <f>+[1]OTCHET!F593</f>
        <v>02/9659129</v>
      </c>
      <c r="I105" s="402"/>
      <c r="J105" s="403">
        <f>+[1]OTCHET!B593</f>
        <v>18052015</v>
      </c>
      <c r="K105" s="394"/>
      <c r="L105" s="394"/>
      <c r="M105" s="394"/>
      <c r="N105" s="389"/>
      <c r="O105" s="395"/>
      <c r="P105" s="119"/>
      <c r="Q105" s="206"/>
      <c r="R105" s="218"/>
      <c r="S105" s="218"/>
      <c r="T105" s="218"/>
      <c r="U105" s="218"/>
      <c r="V105" s="218"/>
      <c r="W105" s="218"/>
      <c r="X105" s="219"/>
      <c r="Y105" s="218"/>
      <c r="Z105" s="218"/>
    </row>
    <row r="106" spans="2:26" ht="15.75" x14ac:dyDescent="0.25">
      <c r="B106" s="404" t="s">
        <v>164</v>
      </c>
      <c r="C106" s="405"/>
      <c r="D106" s="405"/>
      <c r="E106" s="406"/>
      <c r="F106" s="406"/>
      <c r="G106" s="407" t="s">
        <v>165</v>
      </c>
      <c r="H106" s="407"/>
      <c r="I106" s="408"/>
      <c r="J106" s="409" t="s">
        <v>166</v>
      </c>
      <c r="K106" s="394"/>
      <c r="L106" s="394"/>
      <c r="M106" s="394"/>
      <c r="N106" s="389"/>
      <c r="O106" s="395"/>
      <c r="P106" s="119"/>
      <c r="Q106" s="206"/>
      <c r="R106" s="218"/>
      <c r="S106" s="218"/>
      <c r="T106" s="218"/>
      <c r="U106" s="218"/>
      <c r="V106" s="218"/>
      <c r="W106" s="218"/>
      <c r="X106" s="219"/>
      <c r="Y106" s="218"/>
      <c r="Z106" s="218"/>
    </row>
    <row r="107" spans="2:26" ht="17.25" customHeight="1" x14ac:dyDescent="0.25">
      <c r="B107" s="410" t="s">
        <v>167</v>
      </c>
      <c r="C107" s="1"/>
      <c r="D107" s="1"/>
      <c r="E107" s="3"/>
      <c r="F107" s="411"/>
      <c r="G107" s="3"/>
      <c r="H107" s="3"/>
      <c r="I107" s="3"/>
      <c r="J107" s="3"/>
      <c r="K107" s="394"/>
      <c r="L107" s="394"/>
      <c r="M107" s="394"/>
      <c r="N107" s="389"/>
      <c r="O107" s="395"/>
      <c r="P107" s="119"/>
      <c r="Q107" s="206"/>
      <c r="R107" s="218"/>
      <c r="S107" s="218"/>
      <c r="T107" s="218"/>
      <c r="U107" s="218"/>
      <c r="V107" s="218"/>
      <c r="W107" s="218"/>
      <c r="X107" s="219"/>
      <c r="Y107" s="218"/>
      <c r="Z107" s="218"/>
    </row>
    <row r="108" spans="2:26" ht="17.25" customHeight="1" x14ac:dyDescent="0.25">
      <c r="B108" s="402"/>
      <c r="C108" s="412"/>
      <c r="D108" s="395"/>
      <c r="E108" s="413" t="str">
        <f>+[1]OTCHET!D591</f>
        <v>ДЕСИСЛАВА ПОПОВА</v>
      </c>
      <c r="F108" s="413"/>
      <c r="G108" s="3"/>
      <c r="H108" s="3"/>
      <c r="I108" s="3"/>
      <c r="J108" s="3"/>
      <c r="K108" s="394"/>
      <c r="L108" s="394"/>
      <c r="M108" s="394"/>
      <c r="N108" s="389"/>
      <c r="O108" s="395"/>
      <c r="P108" s="119"/>
      <c r="Q108" s="206"/>
      <c r="R108" s="218"/>
      <c r="S108" s="218"/>
      <c r="T108" s="218"/>
      <c r="U108" s="218"/>
      <c r="V108" s="218"/>
      <c r="W108" s="218"/>
      <c r="X108" s="219"/>
      <c r="Y108" s="218"/>
      <c r="Z108" s="218"/>
    </row>
    <row r="109" spans="2:26" ht="19.5" customHeight="1" x14ac:dyDescent="0.25">
      <c r="B109" s="1"/>
      <c r="E109" s="3"/>
      <c r="F109" s="3"/>
      <c r="G109" s="3"/>
      <c r="H109" s="3"/>
      <c r="I109" s="3"/>
      <c r="J109" s="3"/>
      <c r="K109" s="394"/>
      <c r="L109" s="394"/>
      <c r="M109" s="394"/>
      <c r="N109" s="389"/>
      <c r="O109" s="412"/>
      <c r="P109" s="119"/>
      <c r="Q109" s="206"/>
      <c r="R109" s="218"/>
      <c r="S109" s="218"/>
      <c r="T109" s="218"/>
      <c r="U109" s="218"/>
      <c r="V109" s="218"/>
      <c r="W109" s="218"/>
      <c r="X109" s="219"/>
      <c r="Y109" s="218"/>
      <c r="Z109" s="218"/>
    </row>
    <row r="110" spans="2:26" ht="15.75" customHeight="1" x14ac:dyDescent="0.25">
      <c r="E110" s="3"/>
      <c r="F110" s="3"/>
      <c r="G110" s="3"/>
      <c r="H110" s="3"/>
      <c r="I110" s="3"/>
      <c r="J110" s="3"/>
      <c r="K110" s="394"/>
      <c r="L110" s="394"/>
      <c r="M110" s="394"/>
      <c r="N110" s="389"/>
      <c r="O110" s="395"/>
      <c r="P110" s="119"/>
      <c r="Q110" s="206"/>
      <c r="R110" s="218"/>
      <c r="S110" s="218"/>
      <c r="T110" s="218"/>
      <c r="U110" s="218"/>
      <c r="V110" s="218"/>
      <c r="W110" s="218"/>
      <c r="X110" s="219"/>
      <c r="Y110" s="218"/>
      <c r="Z110" s="218"/>
    </row>
    <row r="111" spans="2:26" ht="15.75" x14ac:dyDescent="0.25">
      <c r="B111" s="414" t="s">
        <v>168</v>
      </c>
      <c r="C111" s="395"/>
      <c r="D111" s="395"/>
      <c r="E111" s="411"/>
      <c r="F111" s="411"/>
      <c r="G111" s="3"/>
      <c r="H111" s="414" t="s">
        <v>169</v>
      </c>
      <c r="I111" s="415"/>
      <c r="J111" s="415"/>
      <c r="K111" s="394"/>
      <c r="L111" s="394"/>
      <c r="M111" s="394"/>
      <c r="N111" s="389"/>
      <c r="O111" s="416"/>
      <c r="P111" s="119"/>
      <c r="Q111" s="206"/>
      <c r="R111" s="218"/>
      <c r="S111" s="218"/>
      <c r="T111" s="218"/>
      <c r="U111" s="218"/>
      <c r="V111" s="218"/>
      <c r="W111" s="218"/>
      <c r="X111" s="219"/>
      <c r="Y111" s="218"/>
      <c r="Z111" s="218"/>
    </row>
    <row r="112" spans="2:26" ht="18" customHeight="1" x14ac:dyDescent="0.25">
      <c r="E112" s="413" t="str">
        <f>+[1]OTCHET!G588</f>
        <v>ЗОЯ ВЪЛЕВА</v>
      </c>
      <c r="F112" s="413"/>
      <c r="G112" s="417"/>
      <c r="H112" s="3"/>
      <c r="I112" s="413" t="str">
        <f>+[1]OTCHET!G591</f>
        <v>Д-Р ГЛИНКА КОМИТОВ</v>
      </c>
      <c r="J112" s="413"/>
      <c r="K112" s="394"/>
      <c r="L112" s="394"/>
      <c r="M112" s="394"/>
      <c r="N112" s="389"/>
      <c r="O112" s="418"/>
      <c r="P112" s="119"/>
      <c r="Q112" s="206"/>
      <c r="R112" s="218"/>
      <c r="S112" s="218"/>
      <c r="T112" s="218"/>
      <c r="U112" s="218"/>
      <c r="V112" s="218"/>
      <c r="W112" s="218"/>
      <c r="X112" s="219"/>
      <c r="Y112" s="218"/>
      <c r="Z112" s="218"/>
    </row>
    <row r="113" spans="1:17" x14ac:dyDescent="0.2">
      <c r="A113" s="419"/>
      <c r="B113" s="419"/>
      <c r="C113" s="419"/>
      <c r="D113" s="419"/>
      <c r="E113" s="420"/>
      <c r="F113" s="420"/>
      <c r="G113" s="420"/>
      <c r="H113" s="420"/>
      <c r="I113" s="420"/>
      <c r="J113" s="420"/>
      <c r="K113" s="420"/>
      <c r="L113" s="420"/>
      <c r="M113" s="420"/>
      <c r="N113" s="419"/>
      <c r="O113" s="419"/>
      <c r="P113" s="419"/>
      <c r="Q113" s="419"/>
    </row>
    <row r="114" spans="1:17" x14ac:dyDescent="0.2">
      <c r="A114" s="419"/>
      <c r="B114" s="419"/>
      <c r="C114" s="419"/>
      <c r="D114" s="419"/>
      <c r="E114" s="420"/>
      <c r="F114" s="420"/>
      <c r="G114" s="420"/>
      <c r="H114" s="420"/>
      <c r="I114" s="420"/>
      <c r="J114" s="420"/>
      <c r="K114" s="420"/>
      <c r="L114" s="420"/>
      <c r="M114" s="420"/>
      <c r="N114" s="419"/>
      <c r="O114" s="419"/>
      <c r="P114" s="419"/>
      <c r="Q114" s="419"/>
    </row>
    <row r="115" spans="1:17" x14ac:dyDescent="0.2">
      <c r="A115" s="419"/>
      <c r="B115" s="419"/>
      <c r="C115" s="419"/>
      <c r="D115" s="419"/>
      <c r="E115" s="420"/>
      <c r="F115" s="420"/>
      <c r="G115" s="420"/>
      <c r="H115" s="420"/>
      <c r="I115" s="420"/>
      <c r="J115" s="420"/>
      <c r="K115" s="420"/>
      <c r="L115" s="420"/>
      <c r="M115" s="420"/>
      <c r="N115" s="419"/>
      <c r="O115" s="419"/>
      <c r="P115" s="419"/>
      <c r="Q115" s="419"/>
    </row>
    <row r="116" spans="1:17" x14ac:dyDescent="0.2">
      <c r="A116" s="419"/>
      <c r="B116" s="419"/>
      <c r="C116" s="419"/>
      <c r="D116" s="419"/>
      <c r="E116" s="420"/>
      <c r="F116" s="420"/>
      <c r="G116" s="420"/>
      <c r="H116" s="420"/>
      <c r="I116" s="420"/>
      <c r="J116" s="420"/>
      <c r="K116" s="420"/>
      <c r="L116" s="420"/>
      <c r="M116" s="420"/>
      <c r="N116" s="419"/>
      <c r="O116" s="419"/>
      <c r="P116" s="419"/>
      <c r="Q116" s="419"/>
    </row>
    <row r="117" spans="1:17" x14ac:dyDescent="0.2">
      <c r="A117" s="419"/>
      <c r="B117" s="419"/>
      <c r="C117" s="419"/>
      <c r="D117" s="419"/>
      <c r="E117" s="420"/>
      <c r="F117" s="420"/>
      <c r="G117" s="420"/>
      <c r="H117" s="420"/>
      <c r="I117" s="420"/>
      <c r="J117" s="420"/>
      <c r="K117" s="420"/>
      <c r="L117" s="420"/>
      <c r="M117" s="420"/>
      <c r="N117" s="419"/>
      <c r="O117" s="419"/>
      <c r="P117" s="419"/>
      <c r="Q117" s="419"/>
    </row>
    <row r="118" spans="1:17" x14ac:dyDescent="0.2">
      <c r="A118" s="419"/>
      <c r="B118" s="419"/>
      <c r="C118" s="419"/>
      <c r="D118" s="419"/>
      <c r="E118" s="420"/>
      <c r="F118" s="420"/>
      <c r="G118" s="420"/>
      <c r="H118" s="420"/>
      <c r="I118" s="420"/>
      <c r="J118" s="420"/>
      <c r="K118" s="420"/>
      <c r="L118" s="420"/>
      <c r="M118" s="420"/>
      <c r="N118" s="419"/>
      <c r="O118" s="419"/>
      <c r="P118" s="419"/>
      <c r="Q118" s="419"/>
    </row>
    <row r="119" spans="1:17" x14ac:dyDescent="0.2">
      <c r="A119" s="419"/>
      <c r="B119" s="419"/>
      <c r="C119" s="419"/>
      <c r="D119" s="419"/>
      <c r="E119" s="420"/>
      <c r="F119" s="420"/>
      <c r="G119" s="420"/>
      <c r="H119" s="420"/>
      <c r="I119" s="420"/>
      <c r="J119" s="420"/>
      <c r="K119" s="420"/>
      <c r="L119" s="420"/>
      <c r="M119" s="420"/>
      <c r="N119" s="419"/>
      <c r="O119" s="419"/>
      <c r="P119" s="419"/>
      <c r="Q119" s="419"/>
    </row>
    <row r="120" spans="1:17" x14ac:dyDescent="0.2">
      <c r="A120" s="419"/>
      <c r="B120" s="419"/>
      <c r="C120" s="419"/>
      <c r="D120" s="419"/>
      <c r="E120" s="420"/>
      <c r="F120" s="420"/>
      <c r="G120" s="420"/>
      <c r="H120" s="420"/>
      <c r="I120" s="420"/>
      <c r="J120" s="420"/>
      <c r="K120" s="420"/>
      <c r="L120" s="420"/>
      <c r="M120" s="420"/>
      <c r="N120" s="419"/>
      <c r="O120" s="419"/>
      <c r="P120" s="419"/>
      <c r="Q120" s="419"/>
    </row>
    <row r="121" spans="1:17" x14ac:dyDescent="0.2">
      <c r="A121" s="419"/>
      <c r="B121" s="419"/>
      <c r="C121" s="419"/>
      <c r="D121" s="419"/>
      <c r="E121" s="420"/>
      <c r="F121" s="420"/>
      <c r="G121" s="420"/>
      <c r="H121" s="420"/>
      <c r="I121" s="420"/>
      <c r="J121" s="420"/>
      <c r="K121" s="420"/>
      <c r="L121" s="420"/>
      <c r="M121" s="420"/>
      <c r="N121" s="419"/>
      <c r="O121" s="419"/>
      <c r="P121" s="419"/>
      <c r="Q121" s="419"/>
    </row>
    <row r="122" spans="1:17" x14ac:dyDescent="0.2">
      <c r="A122" s="419"/>
      <c r="B122" s="419"/>
      <c r="C122" s="419"/>
      <c r="D122" s="419"/>
      <c r="E122" s="420"/>
      <c r="F122" s="420"/>
      <c r="G122" s="420"/>
      <c r="H122" s="420"/>
      <c r="I122" s="420"/>
      <c r="J122" s="420"/>
      <c r="K122" s="420"/>
      <c r="L122" s="420"/>
      <c r="M122" s="420"/>
      <c r="N122" s="419"/>
      <c r="O122" s="419"/>
      <c r="P122" s="419"/>
      <c r="Q122" s="419"/>
    </row>
    <row r="123" spans="1:17" x14ac:dyDescent="0.2">
      <c r="A123" s="419"/>
      <c r="B123" s="419"/>
      <c r="C123" s="419"/>
      <c r="D123" s="419"/>
      <c r="E123" s="420"/>
      <c r="F123" s="420"/>
      <c r="G123" s="420"/>
      <c r="H123" s="420"/>
      <c r="I123" s="420"/>
      <c r="J123" s="420"/>
      <c r="K123" s="420"/>
      <c r="L123" s="420"/>
      <c r="M123" s="420"/>
      <c r="N123" s="419"/>
      <c r="O123" s="419"/>
      <c r="P123" s="419"/>
      <c r="Q123" s="419"/>
    </row>
    <row r="124" spans="1:17" x14ac:dyDescent="0.2">
      <c r="A124" s="419"/>
      <c r="B124" s="419"/>
      <c r="C124" s="419"/>
      <c r="D124" s="419"/>
      <c r="E124" s="420"/>
      <c r="F124" s="420"/>
      <c r="G124" s="420"/>
      <c r="H124" s="420"/>
      <c r="I124" s="420"/>
      <c r="J124" s="420"/>
      <c r="K124" s="420"/>
      <c r="L124" s="420"/>
      <c r="M124" s="420"/>
      <c r="N124" s="419"/>
      <c r="O124" s="419"/>
      <c r="P124" s="419"/>
      <c r="Q124" s="419"/>
    </row>
    <row r="125" spans="1:17" x14ac:dyDescent="0.2">
      <c r="A125" s="419"/>
      <c r="B125" s="419"/>
      <c r="C125" s="419"/>
      <c r="D125" s="419"/>
      <c r="E125" s="420"/>
      <c r="F125" s="420"/>
      <c r="G125" s="420"/>
      <c r="H125" s="420"/>
      <c r="I125" s="420"/>
      <c r="J125" s="420"/>
      <c r="K125" s="420"/>
      <c r="L125" s="420"/>
      <c r="M125" s="420"/>
      <c r="N125" s="419"/>
      <c r="O125" s="419"/>
      <c r="P125" s="419"/>
      <c r="Q125" s="419"/>
    </row>
    <row r="126" spans="1:17" x14ac:dyDescent="0.2">
      <c r="A126" s="419"/>
      <c r="B126" s="419"/>
      <c r="C126" s="419"/>
      <c r="D126" s="419"/>
      <c r="E126" s="420"/>
      <c r="F126" s="420"/>
      <c r="G126" s="420"/>
      <c r="H126" s="420"/>
      <c r="I126" s="420"/>
      <c r="J126" s="420"/>
      <c r="K126" s="420"/>
      <c r="L126" s="420"/>
      <c r="M126" s="420"/>
      <c r="N126" s="419"/>
      <c r="O126" s="419"/>
      <c r="P126" s="419"/>
      <c r="Q126" s="419"/>
    </row>
    <row r="127" spans="1:17" x14ac:dyDescent="0.2">
      <c r="A127" s="419"/>
      <c r="B127" s="419"/>
      <c r="C127" s="419"/>
      <c r="D127" s="419"/>
      <c r="E127" s="420"/>
      <c r="F127" s="420"/>
      <c r="G127" s="420"/>
      <c r="H127" s="420"/>
      <c r="I127" s="420"/>
      <c r="J127" s="420"/>
      <c r="K127" s="420"/>
      <c r="L127" s="420"/>
      <c r="M127" s="420"/>
      <c r="N127" s="419"/>
      <c r="O127" s="419"/>
      <c r="P127" s="419"/>
      <c r="Q127" s="419"/>
    </row>
    <row r="128" spans="1:17" x14ac:dyDescent="0.2">
      <c r="A128" s="419"/>
      <c r="B128" s="419"/>
      <c r="C128" s="419"/>
      <c r="D128" s="419"/>
      <c r="E128" s="420"/>
      <c r="F128" s="420"/>
      <c r="G128" s="420"/>
      <c r="H128" s="420"/>
      <c r="I128" s="420"/>
      <c r="J128" s="420"/>
      <c r="K128" s="420"/>
      <c r="L128" s="420"/>
      <c r="M128" s="420"/>
      <c r="N128" s="419"/>
      <c r="O128" s="419"/>
      <c r="P128" s="419"/>
      <c r="Q128" s="419"/>
    </row>
    <row r="129" spans="1:17" x14ac:dyDescent="0.2">
      <c r="A129" s="419"/>
      <c r="B129" s="419"/>
      <c r="C129" s="419"/>
      <c r="D129" s="419"/>
      <c r="E129" s="420"/>
      <c r="F129" s="420"/>
      <c r="G129" s="420"/>
      <c r="H129" s="420"/>
      <c r="I129" s="420"/>
      <c r="J129" s="420"/>
      <c r="K129" s="420"/>
      <c r="L129" s="420"/>
      <c r="M129" s="420"/>
      <c r="N129" s="419"/>
      <c r="O129" s="419"/>
      <c r="P129" s="419"/>
      <c r="Q129" s="419"/>
    </row>
    <row r="130" spans="1:17" x14ac:dyDescent="0.2">
      <c r="A130" s="419"/>
      <c r="B130" s="419"/>
      <c r="C130" s="419"/>
      <c r="D130" s="419"/>
      <c r="E130" s="420"/>
      <c r="F130" s="420"/>
      <c r="G130" s="420"/>
      <c r="H130" s="420"/>
      <c r="I130" s="420"/>
      <c r="J130" s="420"/>
      <c r="K130" s="420"/>
      <c r="L130" s="420"/>
      <c r="M130" s="420"/>
      <c r="N130" s="419"/>
      <c r="O130" s="419"/>
      <c r="P130" s="419"/>
      <c r="Q130" s="419"/>
    </row>
    <row r="131" spans="1:17" x14ac:dyDescent="0.2">
      <c r="A131" s="419"/>
      <c r="B131" s="419"/>
      <c r="C131" s="419"/>
      <c r="D131" s="419"/>
      <c r="E131" s="420"/>
      <c r="F131" s="420"/>
      <c r="G131" s="420"/>
      <c r="H131" s="420"/>
      <c r="I131" s="420"/>
      <c r="J131" s="420"/>
      <c r="K131" s="420"/>
      <c r="L131" s="420"/>
      <c r="M131" s="420"/>
      <c r="N131" s="419"/>
      <c r="O131" s="419"/>
      <c r="P131" s="419"/>
      <c r="Q131" s="419"/>
    </row>
    <row r="132" spans="1:17" x14ac:dyDescent="0.2">
      <c r="A132" s="419"/>
      <c r="B132" s="419"/>
      <c r="C132" s="419"/>
      <c r="D132" s="419"/>
      <c r="E132" s="420"/>
      <c r="F132" s="420"/>
      <c r="G132" s="420"/>
      <c r="H132" s="420"/>
      <c r="I132" s="420"/>
      <c r="J132" s="420"/>
      <c r="K132" s="420"/>
      <c r="L132" s="420"/>
      <c r="M132" s="420"/>
      <c r="N132" s="419"/>
      <c r="O132" s="419"/>
      <c r="P132" s="419"/>
      <c r="Q132" s="419"/>
    </row>
    <row r="133" spans="1:17" x14ac:dyDescent="0.2">
      <c r="A133" s="419"/>
      <c r="B133" s="419"/>
      <c r="C133" s="419"/>
      <c r="D133" s="419"/>
      <c r="E133" s="420"/>
      <c r="F133" s="420"/>
      <c r="G133" s="420"/>
      <c r="H133" s="420"/>
      <c r="I133" s="420"/>
      <c r="J133" s="420"/>
      <c r="K133" s="420"/>
      <c r="L133" s="420"/>
      <c r="M133" s="420"/>
      <c r="N133" s="419"/>
      <c r="O133" s="419"/>
      <c r="P133" s="419"/>
      <c r="Q133" s="419"/>
    </row>
    <row r="134" spans="1:17" x14ac:dyDescent="0.2">
      <c r="A134" s="419"/>
      <c r="B134" s="419"/>
      <c r="C134" s="419"/>
      <c r="D134" s="419"/>
      <c r="E134" s="420"/>
      <c r="F134" s="420"/>
      <c r="G134" s="420"/>
      <c r="H134" s="420"/>
      <c r="I134" s="420"/>
      <c r="J134" s="420"/>
      <c r="K134" s="420"/>
      <c r="L134" s="420"/>
      <c r="M134" s="420"/>
      <c r="N134" s="419"/>
      <c r="O134" s="419"/>
      <c r="P134" s="419"/>
      <c r="Q134" s="419"/>
    </row>
    <row r="135" spans="1:17" x14ac:dyDescent="0.2">
      <c r="A135" s="419"/>
      <c r="B135" s="419"/>
      <c r="C135" s="419"/>
      <c r="D135" s="419"/>
      <c r="E135" s="420"/>
      <c r="F135" s="420"/>
      <c r="G135" s="420"/>
      <c r="H135" s="420"/>
      <c r="I135" s="420"/>
      <c r="J135" s="420"/>
      <c r="K135" s="420"/>
      <c r="L135" s="420"/>
      <c r="M135" s="420"/>
      <c r="N135" s="419"/>
      <c r="O135" s="419"/>
      <c r="P135" s="419"/>
      <c r="Q135" s="419"/>
    </row>
    <row r="136" spans="1:17" x14ac:dyDescent="0.2">
      <c r="A136" s="419"/>
      <c r="B136" s="419"/>
      <c r="C136" s="419"/>
      <c r="D136" s="419"/>
      <c r="E136" s="420"/>
      <c r="F136" s="420"/>
      <c r="G136" s="420"/>
      <c r="H136" s="420"/>
      <c r="I136" s="420"/>
      <c r="J136" s="420"/>
      <c r="K136" s="420"/>
      <c r="L136" s="420"/>
      <c r="M136" s="420"/>
      <c r="N136" s="419"/>
      <c r="O136" s="419"/>
      <c r="P136" s="419"/>
      <c r="Q136" s="419"/>
    </row>
    <row r="137" spans="1:17" x14ac:dyDescent="0.2">
      <c r="A137" s="419"/>
      <c r="B137" s="419"/>
      <c r="C137" s="419"/>
      <c r="D137" s="419"/>
      <c r="E137" s="420"/>
      <c r="F137" s="420"/>
      <c r="G137" s="420"/>
      <c r="H137" s="420"/>
      <c r="I137" s="420"/>
      <c r="J137" s="420"/>
      <c r="K137" s="420"/>
      <c r="L137" s="420"/>
      <c r="M137" s="420"/>
      <c r="N137" s="419"/>
      <c r="O137" s="419"/>
      <c r="P137" s="419"/>
      <c r="Q137" s="419"/>
    </row>
    <row r="138" spans="1:17" x14ac:dyDescent="0.2">
      <c r="A138" s="419"/>
      <c r="B138" s="419"/>
      <c r="C138" s="419"/>
      <c r="D138" s="419"/>
      <c r="E138" s="420"/>
      <c r="F138" s="420"/>
      <c r="G138" s="420"/>
      <c r="H138" s="420"/>
      <c r="I138" s="420"/>
      <c r="J138" s="420"/>
      <c r="K138" s="420"/>
      <c r="L138" s="420"/>
      <c r="M138" s="420"/>
      <c r="N138" s="419"/>
      <c r="O138" s="419"/>
      <c r="P138" s="419"/>
      <c r="Q138" s="419"/>
    </row>
    <row r="139" spans="1:17" x14ac:dyDescent="0.2">
      <c r="A139" s="419"/>
      <c r="B139" s="419"/>
      <c r="C139" s="419"/>
      <c r="D139" s="419"/>
      <c r="E139" s="420"/>
      <c r="F139" s="420"/>
      <c r="G139" s="420"/>
      <c r="H139" s="420"/>
      <c r="I139" s="420"/>
      <c r="J139" s="420"/>
      <c r="K139" s="420"/>
      <c r="L139" s="420"/>
      <c r="M139" s="420"/>
      <c r="N139" s="419"/>
      <c r="O139" s="419"/>
      <c r="P139" s="419"/>
      <c r="Q139" s="419"/>
    </row>
    <row r="140" spans="1:17" x14ac:dyDescent="0.2">
      <c r="A140" s="419"/>
      <c r="B140" s="419"/>
      <c r="C140" s="419"/>
      <c r="D140" s="419"/>
      <c r="E140" s="420"/>
      <c r="F140" s="420"/>
      <c r="G140" s="420"/>
      <c r="H140" s="420"/>
      <c r="I140" s="420"/>
      <c r="J140" s="420"/>
      <c r="K140" s="420"/>
      <c r="L140" s="420"/>
      <c r="M140" s="420"/>
      <c r="N140" s="419"/>
      <c r="O140" s="419"/>
      <c r="P140" s="419"/>
      <c r="Q140" s="419"/>
    </row>
    <row r="141" spans="1:17" x14ac:dyDescent="0.2">
      <c r="A141" s="419"/>
      <c r="B141" s="419"/>
      <c r="C141" s="419"/>
      <c r="D141" s="419"/>
      <c r="E141" s="420"/>
      <c r="F141" s="420"/>
      <c r="G141" s="420"/>
      <c r="H141" s="420"/>
      <c r="I141" s="420"/>
      <c r="J141" s="420"/>
      <c r="K141" s="420"/>
      <c r="L141" s="420"/>
      <c r="M141" s="420"/>
      <c r="N141" s="419"/>
      <c r="O141" s="419"/>
      <c r="P141" s="419"/>
      <c r="Q141" s="419"/>
    </row>
    <row r="142" spans="1:17" x14ac:dyDescent="0.2">
      <c r="A142" s="419"/>
      <c r="B142" s="419"/>
      <c r="C142" s="419"/>
      <c r="D142" s="419"/>
      <c r="E142" s="420"/>
      <c r="F142" s="420"/>
      <c r="G142" s="420"/>
      <c r="H142" s="420"/>
      <c r="I142" s="420"/>
      <c r="J142" s="420"/>
      <c r="K142" s="420"/>
      <c r="L142" s="420"/>
      <c r="M142" s="420"/>
      <c r="N142" s="419"/>
      <c r="O142" s="419"/>
      <c r="P142" s="419"/>
      <c r="Q142" s="419"/>
    </row>
    <row r="143" spans="1:17" x14ac:dyDescent="0.2">
      <c r="A143" s="419"/>
      <c r="B143" s="419"/>
      <c r="C143" s="419"/>
      <c r="D143" s="419"/>
      <c r="E143" s="420"/>
      <c r="F143" s="420"/>
      <c r="G143" s="420"/>
      <c r="H143" s="420"/>
      <c r="I143" s="420"/>
      <c r="J143" s="420"/>
      <c r="K143" s="420"/>
      <c r="L143" s="420"/>
      <c r="M143" s="420"/>
      <c r="N143" s="419"/>
      <c r="O143" s="419"/>
      <c r="P143" s="419"/>
      <c r="Q143" s="419"/>
    </row>
    <row r="144" spans="1:17" x14ac:dyDescent="0.2">
      <c r="A144" s="419"/>
      <c r="B144" s="419"/>
      <c r="C144" s="419"/>
      <c r="D144" s="419"/>
      <c r="E144" s="420"/>
      <c r="F144" s="420"/>
      <c r="G144" s="420"/>
      <c r="H144" s="420"/>
      <c r="I144" s="420"/>
      <c r="J144" s="420"/>
      <c r="K144" s="420"/>
      <c r="L144" s="420"/>
      <c r="M144" s="420"/>
      <c r="N144" s="419"/>
      <c r="O144" s="419"/>
      <c r="P144" s="419"/>
      <c r="Q144" s="419"/>
    </row>
    <row r="145" spans="1:17" x14ac:dyDescent="0.2">
      <c r="A145" s="419"/>
      <c r="B145" s="419"/>
      <c r="C145" s="419"/>
      <c r="D145" s="419"/>
      <c r="E145" s="420"/>
      <c r="F145" s="420"/>
      <c r="G145" s="420"/>
      <c r="H145" s="420"/>
      <c r="I145" s="420"/>
      <c r="J145" s="420"/>
      <c r="K145" s="420"/>
      <c r="L145" s="420"/>
      <c r="M145" s="420"/>
      <c r="N145" s="419"/>
      <c r="O145" s="419"/>
      <c r="P145" s="419"/>
      <c r="Q145" s="419"/>
    </row>
    <row r="146" spans="1:17" x14ac:dyDescent="0.2">
      <c r="A146" s="419"/>
      <c r="B146" s="419"/>
      <c r="C146" s="419"/>
      <c r="D146" s="419"/>
      <c r="E146" s="420"/>
      <c r="F146" s="420"/>
      <c r="G146" s="420"/>
      <c r="H146" s="420"/>
      <c r="I146" s="420"/>
      <c r="J146" s="420"/>
      <c r="K146" s="420"/>
      <c r="L146" s="420"/>
      <c r="M146" s="420"/>
      <c r="N146" s="419"/>
      <c r="O146" s="419"/>
      <c r="P146" s="419"/>
      <c r="Q146" s="419"/>
    </row>
    <row r="147" spans="1:17" x14ac:dyDescent="0.2">
      <c r="A147" s="419"/>
      <c r="B147" s="419"/>
      <c r="C147" s="419"/>
      <c r="D147" s="419"/>
      <c r="E147" s="420"/>
      <c r="F147" s="420"/>
      <c r="G147" s="420"/>
      <c r="H147" s="420"/>
      <c r="I147" s="420"/>
      <c r="J147" s="420"/>
      <c r="K147" s="420"/>
      <c r="L147" s="420"/>
      <c r="M147" s="420"/>
      <c r="N147" s="419"/>
      <c r="O147" s="419"/>
      <c r="P147" s="419"/>
      <c r="Q147" s="419"/>
    </row>
    <row r="148" spans="1:17" x14ac:dyDescent="0.2">
      <c r="A148" s="419"/>
      <c r="B148" s="419"/>
      <c r="C148" s="419"/>
      <c r="D148" s="419"/>
      <c r="E148" s="420"/>
      <c r="F148" s="420"/>
      <c r="G148" s="420"/>
      <c r="H148" s="420"/>
      <c r="I148" s="420"/>
      <c r="J148" s="420"/>
      <c r="K148" s="420"/>
      <c r="L148" s="420"/>
      <c r="M148" s="420"/>
      <c r="N148" s="419"/>
      <c r="O148" s="419"/>
      <c r="P148" s="419"/>
      <c r="Q148" s="419"/>
    </row>
    <row r="149" spans="1:17" x14ac:dyDescent="0.2">
      <c r="A149" s="419"/>
      <c r="B149" s="419"/>
      <c r="C149" s="419"/>
      <c r="D149" s="419"/>
      <c r="E149" s="420"/>
      <c r="F149" s="420"/>
      <c r="G149" s="420"/>
      <c r="H149" s="420"/>
      <c r="I149" s="420"/>
      <c r="J149" s="420"/>
      <c r="K149" s="420"/>
      <c r="L149" s="420"/>
      <c r="M149" s="420"/>
      <c r="N149" s="419"/>
      <c r="O149" s="419"/>
      <c r="P149" s="419"/>
      <c r="Q149" s="419"/>
    </row>
    <row r="150" spans="1:17" x14ac:dyDescent="0.2">
      <c r="A150" s="419"/>
      <c r="B150" s="419"/>
      <c r="C150" s="419"/>
      <c r="D150" s="419"/>
      <c r="E150" s="420"/>
      <c r="F150" s="420"/>
      <c r="G150" s="420"/>
      <c r="H150" s="420"/>
      <c r="I150" s="420"/>
      <c r="J150" s="420"/>
      <c r="K150" s="420"/>
      <c r="L150" s="420"/>
      <c r="M150" s="420"/>
      <c r="N150" s="419"/>
      <c r="O150" s="419"/>
      <c r="P150" s="419"/>
      <c r="Q150" s="419"/>
    </row>
    <row r="151" spans="1:17" x14ac:dyDescent="0.2">
      <c r="A151" s="419"/>
      <c r="B151" s="419"/>
      <c r="C151" s="419"/>
      <c r="D151" s="419"/>
      <c r="E151" s="420"/>
      <c r="F151" s="420"/>
      <c r="G151" s="420"/>
      <c r="H151" s="420"/>
      <c r="I151" s="420"/>
      <c r="J151" s="420"/>
      <c r="K151" s="420"/>
      <c r="L151" s="420"/>
      <c r="M151" s="420"/>
      <c r="N151" s="419"/>
      <c r="O151" s="419"/>
      <c r="P151" s="419"/>
      <c r="Q151" s="419"/>
    </row>
    <row r="152" spans="1:17" x14ac:dyDescent="0.2">
      <c r="A152" s="419"/>
      <c r="B152" s="419"/>
      <c r="C152" s="419"/>
      <c r="D152" s="419"/>
      <c r="E152" s="420"/>
      <c r="F152" s="420"/>
      <c r="G152" s="420"/>
      <c r="H152" s="420"/>
      <c r="I152" s="420"/>
      <c r="J152" s="420"/>
      <c r="K152" s="420"/>
      <c r="L152" s="420"/>
      <c r="M152" s="420"/>
      <c r="N152" s="419"/>
      <c r="O152" s="419"/>
      <c r="P152" s="419"/>
      <c r="Q152" s="419"/>
    </row>
    <row r="153" spans="1:17" x14ac:dyDescent="0.2">
      <c r="A153" s="419"/>
      <c r="B153" s="419"/>
      <c r="C153" s="419"/>
      <c r="D153" s="419"/>
      <c r="E153" s="420"/>
      <c r="F153" s="420"/>
      <c r="G153" s="420"/>
      <c r="H153" s="420"/>
      <c r="I153" s="420"/>
      <c r="J153" s="420"/>
      <c r="K153" s="420"/>
      <c r="L153" s="420"/>
      <c r="M153" s="420"/>
      <c r="N153" s="419"/>
      <c r="O153" s="419"/>
      <c r="P153" s="419"/>
      <c r="Q153" s="419"/>
    </row>
    <row r="154" spans="1:17" x14ac:dyDescent="0.2">
      <c r="A154" s="419"/>
      <c r="B154" s="419"/>
      <c r="C154" s="419"/>
      <c r="D154" s="419"/>
      <c r="E154" s="420"/>
      <c r="F154" s="420"/>
      <c r="G154" s="420"/>
      <c r="H154" s="420"/>
      <c r="I154" s="420"/>
      <c r="J154" s="420"/>
      <c r="K154" s="420"/>
      <c r="L154" s="420"/>
      <c r="M154" s="420"/>
      <c r="N154" s="419"/>
      <c r="O154" s="419"/>
      <c r="P154" s="419"/>
      <c r="Q154" s="419"/>
    </row>
    <row r="155" spans="1:17" x14ac:dyDescent="0.2">
      <c r="A155" s="419"/>
      <c r="B155" s="419"/>
      <c r="C155" s="419"/>
      <c r="D155" s="419"/>
      <c r="E155" s="420"/>
      <c r="F155" s="420"/>
      <c r="G155" s="420"/>
      <c r="H155" s="420"/>
      <c r="I155" s="420"/>
      <c r="J155" s="420"/>
      <c r="K155" s="420"/>
      <c r="L155" s="420"/>
      <c r="M155" s="420"/>
      <c r="N155" s="419"/>
      <c r="O155" s="419"/>
      <c r="P155" s="419"/>
      <c r="Q155" s="419"/>
    </row>
    <row r="156" spans="1:17" x14ac:dyDescent="0.2">
      <c r="A156" s="419"/>
      <c r="B156" s="419"/>
      <c r="C156" s="419"/>
      <c r="D156" s="419"/>
      <c r="E156" s="420"/>
      <c r="F156" s="420"/>
      <c r="G156" s="420"/>
      <c r="H156" s="420"/>
      <c r="I156" s="420"/>
      <c r="J156" s="420"/>
      <c r="K156" s="420"/>
      <c r="L156" s="420"/>
      <c r="M156" s="420"/>
      <c r="N156" s="419"/>
      <c r="O156" s="419"/>
      <c r="P156" s="419"/>
      <c r="Q156" s="419"/>
    </row>
    <row r="157" spans="1:17" x14ac:dyDescent="0.2">
      <c r="A157" s="419"/>
      <c r="B157" s="419"/>
      <c r="C157" s="419"/>
      <c r="D157" s="419"/>
      <c r="E157" s="420"/>
      <c r="F157" s="420"/>
      <c r="G157" s="420"/>
      <c r="H157" s="420"/>
      <c r="I157" s="420"/>
      <c r="J157" s="420"/>
      <c r="K157" s="420"/>
      <c r="L157" s="420"/>
      <c r="M157" s="420"/>
      <c r="N157" s="419"/>
      <c r="O157" s="419"/>
      <c r="P157" s="419"/>
      <c r="Q157" s="419"/>
    </row>
    <row r="158" spans="1:17" x14ac:dyDescent="0.2">
      <c r="A158" s="419"/>
      <c r="B158" s="419"/>
      <c r="C158" s="419"/>
      <c r="D158" s="419"/>
      <c r="E158" s="420"/>
      <c r="F158" s="420"/>
      <c r="G158" s="420"/>
      <c r="H158" s="420"/>
      <c r="I158" s="420"/>
      <c r="J158" s="420"/>
      <c r="K158" s="420"/>
      <c r="L158" s="420"/>
      <c r="M158" s="420"/>
      <c r="N158" s="419"/>
      <c r="O158" s="419"/>
      <c r="P158" s="419"/>
      <c r="Q158" s="419"/>
    </row>
    <row r="159" spans="1:17" x14ac:dyDescent="0.2">
      <c r="A159" s="419"/>
      <c r="B159" s="419"/>
      <c r="C159" s="419"/>
      <c r="D159" s="419"/>
      <c r="E159" s="420"/>
      <c r="F159" s="420"/>
      <c r="G159" s="420"/>
      <c r="H159" s="420"/>
      <c r="I159" s="420"/>
      <c r="J159" s="420"/>
      <c r="K159" s="420"/>
      <c r="L159" s="420"/>
      <c r="M159" s="420"/>
      <c r="N159" s="419"/>
      <c r="O159" s="419"/>
      <c r="P159" s="419"/>
      <c r="Q159" s="419"/>
    </row>
    <row r="160" spans="1:17" x14ac:dyDescent="0.2">
      <c r="A160" s="419"/>
      <c r="B160" s="419"/>
      <c r="C160" s="419"/>
      <c r="D160" s="419"/>
      <c r="E160" s="420"/>
      <c r="F160" s="420"/>
      <c r="G160" s="420"/>
      <c r="H160" s="420"/>
      <c r="I160" s="420"/>
      <c r="J160" s="420"/>
      <c r="K160" s="420"/>
      <c r="L160" s="420"/>
      <c r="M160" s="420"/>
      <c r="N160" s="419"/>
      <c r="O160" s="419"/>
      <c r="P160" s="419"/>
      <c r="Q160" s="419"/>
    </row>
    <row r="161" spans="1:17" x14ac:dyDescent="0.2">
      <c r="A161" s="419"/>
      <c r="B161" s="419"/>
      <c r="C161" s="419"/>
      <c r="D161" s="419"/>
      <c r="E161" s="420"/>
      <c r="F161" s="420"/>
      <c r="G161" s="420"/>
      <c r="H161" s="420"/>
      <c r="I161" s="420"/>
      <c r="J161" s="420"/>
      <c r="K161" s="420"/>
      <c r="L161" s="420"/>
      <c r="M161" s="420"/>
      <c r="N161" s="419"/>
      <c r="O161" s="419"/>
      <c r="P161" s="419"/>
      <c r="Q161" s="419"/>
    </row>
    <row r="162" spans="1:17" x14ac:dyDescent="0.2">
      <c r="A162" s="419"/>
      <c r="B162" s="419"/>
      <c r="C162" s="419"/>
      <c r="D162" s="419"/>
      <c r="E162" s="420"/>
      <c r="F162" s="420"/>
      <c r="G162" s="420"/>
      <c r="H162" s="420"/>
      <c r="I162" s="420"/>
      <c r="J162" s="420"/>
      <c r="K162" s="420"/>
      <c r="L162" s="420"/>
      <c r="M162" s="420"/>
      <c r="N162" s="419"/>
      <c r="O162" s="419"/>
      <c r="P162" s="419"/>
      <c r="Q162" s="419"/>
    </row>
    <row r="163" spans="1:17" x14ac:dyDescent="0.2">
      <c r="A163" s="419"/>
      <c r="B163" s="419"/>
      <c r="C163" s="419"/>
      <c r="D163" s="419"/>
      <c r="E163" s="420"/>
      <c r="F163" s="420"/>
      <c r="G163" s="420"/>
      <c r="H163" s="420"/>
      <c r="I163" s="420"/>
      <c r="J163" s="420"/>
      <c r="K163" s="420"/>
      <c r="L163" s="420"/>
      <c r="M163" s="420"/>
      <c r="N163" s="419"/>
      <c r="O163" s="419"/>
      <c r="P163" s="419"/>
      <c r="Q163" s="419"/>
    </row>
    <row r="164" spans="1:17" x14ac:dyDescent="0.2">
      <c r="A164" s="419"/>
      <c r="B164" s="419"/>
      <c r="C164" s="419"/>
      <c r="D164" s="419"/>
      <c r="E164" s="420"/>
      <c r="F164" s="420"/>
      <c r="G164" s="420"/>
      <c r="H164" s="420"/>
      <c r="I164" s="420"/>
      <c r="J164" s="420"/>
      <c r="K164" s="420"/>
      <c r="L164" s="420"/>
      <c r="M164" s="420"/>
      <c r="N164" s="419"/>
      <c r="O164" s="419"/>
      <c r="P164" s="419"/>
      <c r="Q164" s="419"/>
    </row>
    <row r="165" spans="1:17" x14ac:dyDescent="0.2">
      <c r="A165" s="419"/>
      <c r="B165" s="419"/>
      <c r="C165" s="419"/>
      <c r="D165" s="419"/>
      <c r="E165" s="420"/>
      <c r="F165" s="420"/>
      <c r="G165" s="420"/>
      <c r="H165" s="420"/>
      <c r="I165" s="420"/>
      <c r="J165" s="420"/>
      <c r="K165" s="420"/>
      <c r="L165" s="420"/>
      <c r="M165" s="420"/>
      <c r="N165" s="419"/>
      <c r="O165" s="419"/>
      <c r="P165" s="419"/>
      <c r="Q165" s="419"/>
    </row>
    <row r="166" spans="1:17" x14ac:dyDescent="0.2">
      <c r="A166" s="419"/>
      <c r="B166" s="419"/>
      <c r="C166" s="419"/>
      <c r="D166" s="419"/>
      <c r="E166" s="420"/>
      <c r="F166" s="420"/>
      <c r="G166" s="420"/>
      <c r="H166" s="420"/>
      <c r="I166" s="420"/>
      <c r="J166" s="420"/>
      <c r="K166" s="420"/>
      <c r="L166" s="420"/>
      <c r="M166" s="420"/>
      <c r="N166" s="419"/>
      <c r="O166" s="419"/>
      <c r="P166" s="419"/>
      <c r="Q166" s="419"/>
    </row>
    <row r="167" spans="1:17" x14ac:dyDescent="0.2">
      <c r="A167" s="419"/>
      <c r="B167" s="419"/>
      <c r="C167" s="419"/>
      <c r="D167" s="419"/>
      <c r="E167" s="420"/>
      <c r="F167" s="420"/>
      <c r="G167" s="420"/>
      <c r="H167" s="420"/>
      <c r="I167" s="420"/>
      <c r="J167" s="420"/>
      <c r="K167" s="420"/>
      <c r="L167" s="420"/>
      <c r="M167" s="420"/>
      <c r="N167" s="419"/>
      <c r="O167" s="419"/>
      <c r="P167" s="419"/>
      <c r="Q167" s="419"/>
    </row>
    <row r="168" spans="1:17" x14ac:dyDescent="0.2">
      <c r="A168" s="419"/>
      <c r="B168" s="419"/>
      <c r="C168" s="419"/>
      <c r="D168" s="419"/>
      <c r="E168" s="420"/>
      <c r="F168" s="420"/>
      <c r="G168" s="420"/>
      <c r="H168" s="420"/>
      <c r="I168" s="420"/>
      <c r="J168" s="420"/>
      <c r="K168" s="420"/>
      <c r="L168" s="420"/>
      <c r="M168" s="420"/>
      <c r="N168" s="419"/>
      <c r="O168" s="419"/>
      <c r="P168" s="419"/>
      <c r="Q168" s="419"/>
    </row>
    <row r="169" spans="1:17" x14ac:dyDescent="0.2">
      <c r="A169" s="419"/>
      <c r="B169" s="419"/>
      <c r="C169" s="419"/>
      <c r="D169" s="419"/>
      <c r="E169" s="420"/>
      <c r="F169" s="420"/>
      <c r="G169" s="420"/>
      <c r="H169" s="420"/>
      <c r="I169" s="420"/>
      <c r="J169" s="420"/>
      <c r="K169" s="420"/>
      <c r="L169" s="420"/>
      <c r="M169" s="420"/>
      <c r="N169" s="419"/>
      <c r="O169" s="419"/>
      <c r="P169" s="419"/>
      <c r="Q169" s="419"/>
    </row>
    <row r="170" spans="1:17" x14ac:dyDescent="0.2">
      <c r="A170" s="419"/>
      <c r="B170" s="419"/>
      <c r="C170" s="419"/>
      <c r="D170" s="419"/>
      <c r="E170" s="420"/>
      <c r="F170" s="420"/>
      <c r="G170" s="420"/>
      <c r="H170" s="420"/>
      <c r="I170" s="420"/>
      <c r="J170" s="420"/>
      <c r="K170" s="420"/>
      <c r="L170" s="420"/>
      <c r="M170" s="420"/>
      <c r="N170" s="419"/>
      <c r="O170" s="419"/>
      <c r="P170" s="419"/>
      <c r="Q170" s="419"/>
    </row>
    <row r="171" spans="1:17" x14ac:dyDescent="0.2">
      <c r="A171" s="419"/>
      <c r="B171" s="419"/>
      <c r="C171" s="419"/>
      <c r="D171" s="419"/>
      <c r="E171" s="420"/>
      <c r="F171" s="420"/>
      <c r="G171" s="420"/>
      <c r="H171" s="420"/>
      <c r="I171" s="420"/>
      <c r="J171" s="420"/>
      <c r="K171" s="420"/>
      <c r="L171" s="420"/>
      <c r="M171" s="420"/>
      <c r="N171" s="419"/>
      <c r="O171" s="419"/>
      <c r="P171" s="419"/>
      <c r="Q171" s="419"/>
    </row>
    <row r="172" spans="1:17" x14ac:dyDescent="0.2">
      <c r="A172" s="419"/>
      <c r="B172" s="419"/>
      <c r="C172" s="419"/>
      <c r="D172" s="419"/>
      <c r="E172" s="420"/>
      <c r="F172" s="420"/>
      <c r="G172" s="420"/>
      <c r="H172" s="420"/>
      <c r="I172" s="420"/>
      <c r="J172" s="420"/>
      <c r="K172" s="420"/>
      <c r="L172" s="420"/>
      <c r="M172" s="420"/>
      <c r="N172" s="419"/>
      <c r="O172" s="419"/>
      <c r="P172" s="419"/>
      <c r="Q172" s="419"/>
    </row>
    <row r="173" spans="1:17" x14ac:dyDescent="0.2">
      <c r="A173" s="419"/>
      <c r="B173" s="419"/>
      <c r="C173" s="419"/>
      <c r="D173" s="419"/>
      <c r="E173" s="420"/>
      <c r="F173" s="420"/>
      <c r="G173" s="420"/>
      <c r="H173" s="420"/>
      <c r="I173" s="420"/>
      <c r="J173" s="420"/>
      <c r="K173" s="420"/>
      <c r="L173" s="420"/>
      <c r="M173" s="420"/>
      <c r="N173" s="419"/>
      <c r="O173" s="419"/>
      <c r="P173" s="419"/>
      <c r="Q173" s="419"/>
    </row>
    <row r="174" spans="1:17" x14ac:dyDescent="0.2">
      <c r="A174" s="419"/>
      <c r="B174" s="419"/>
      <c r="C174" s="419"/>
      <c r="D174" s="419"/>
      <c r="E174" s="420"/>
      <c r="F174" s="420"/>
      <c r="G174" s="420"/>
      <c r="H174" s="420"/>
      <c r="I174" s="420"/>
      <c r="J174" s="420"/>
      <c r="K174" s="420"/>
      <c r="L174" s="420"/>
      <c r="M174" s="420"/>
      <c r="N174" s="419"/>
      <c r="O174" s="419"/>
      <c r="P174" s="419"/>
      <c r="Q174" s="419"/>
    </row>
    <row r="175" spans="1:17" x14ac:dyDescent="0.2">
      <c r="A175" s="419"/>
      <c r="B175" s="419"/>
      <c r="C175" s="419"/>
      <c r="D175" s="419"/>
      <c r="E175" s="420"/>
      <c r="F175" s="420"/>
      <c r="G175" s="420"/>
      <c r="H175" s="420"/>
      <c r="I175" s="420"/>
      <c r="J175" s="420"/>
      <c r="K175" s="420"/>
      <c r="L175" s="420"/>
      <c r="M175" s="420"/>
      <c r="N175" s="419"/>
      <c r="O175" s="419"/>
      <c r="P175" s="419"/>
      <c r="Q175" s="419"/>
    </row>
    <row r="176" spans="1:17" x14ac:dyDescent="0.2">
      <c r="A176" s="419"/>
      <c r="B176" s="419"/>
      <c r="C176" s="419"/>
      <c r="D176" s="419"/>
      <c r="E176" s="420"/>
      <c r="F176" s="420"/>
      <c r="G176" s="420"/>
      <c r="H176" s="420"/>
      <c r="I176" s="420"/>
      <c r="J176" s="420"/>
      <c r="K176" s="420"/>
      <c r="L176" s="420"/>
      <c r="M176" s="420"/>
      <c r="N176" s="419"/>
      <c r="O176" s="419"/>
      <c r="P176" s="419"/>
      <c r="Q176" s="419"/>
    </row>
    <row r="177" spans="1:17" x14ac:dyDescent="0.2">
      <c r="A177" s="419"/>
      <c r="B177" s="419"/>
      <c r="C177" s="419"/>
      <c r="D177" s="419"/>
      <c r="E177" s="420"/>
      <c r="F177" s="420"/>
      <c r="G177" s="420"/>
      <c r="H177" s="420"/>
      <c r="I177" s="420"/>
      <c r="J177" s="420"/>
      <c r="K177" s="420"/>
      <c r="L177" s="420"/>
      <c r="M177" s="420"/>
      <c r="N177" s="419"/>
      <c r="O177" s="419"/>
      <c r="P177" s="419"/>
      <c r="Q177" s="419"/>
    </row>
    <row r="178" spans="1:17" x14ac:dyDescent="0.2">
      <c r="A178" s="419"/>
      <c r="B178" s="419"/>
      <c r="C178" s="419"/>
      <c r="D178" s="419"/>
      <c r="E178" s="420"/>
      <c r="F178" s="420"/>
      <c r="G178" s="420"/>
      <c r="H178" s="420"/>
      <c r="I178" s="420"/>
      <c r="J178" s="420"/>
      <c r="K178" s="420"/>
      <c r="L178" s="420"/>
      <c r="M178" s="420"/>
      <c r="N178" s="419"/>
      <c r="O178" s="419"/>
      <c r="P178" s="419"/>
      <c r="Q178" s="419"/>
    </row>
    <row r="179" spans="1:17" x14ac:dyDescent="0.2">
      <c r="A179" s="419"/>
      <c r="B179" s="419"/>
      <c r="C179" s="419"/>
      <c r="D179" s="419"/>
      <c r="E179" s="420"/>
      <c r="F179" s="420"/>
      <c r="G179" s="420"/>
      <c r="H179" s="420"/>
      <c r="I179" s="420"/>
      <c r="J179" s="420"/>
      <c r="K179" s="420"/>
      <c r="L179" s="420"/>
      <c r="M179" s="420"/>
      <c r="N179" s="419"/>
      <c r="O179" s="419"/>
      <c r="P179" s="419"/>
      <c r="Q179" s="419"/>
    </row>
    <row r="180" spans="1:17" x14ac:dyDescent="0.2">
      <c r="A180" s="419"/>
      <c r="B180" s="419"/>
      <c r="C180" s="419"/>
      <c r="D180" s="419"/>
      <c r="E180" s="420"/>
      <c r="F180" s="420"/>
      <c r="G180" s="420"/>
      <c r="H180" s="420"/>
      <c r="I180" s="420"/>
      <c r="J180" s="420"/>
      <c r="K180" s="420"/>
      <c r="L180" s="420"/>
      <c r="M180" s="420"/>
      <c r="N180" s="419"/>
      <c r="O180" s="419"/>
      <c r="P180" s="419"/>
      <c r="Q180" s="419"/>
    </row>
    <row r="181" spans="1:17" x14ac:dyDescent="0.2">
      <c r="A181" s="419"/>
      <c r="B181" s="419"/>
      <c r="C181" s="419"/>
      <c r="D181" s="419"/>
      <c r="E181" s="420"/>
      <c r="F181" s="420"/>
      <c r="G181" s="420"/>
      <c r="H181" s="420"/>
      <c r="I181" s="420"/>
      <c r="J181" s="420"/>
      <c r="K181" s="420"/>
      <c r="L181" s="420"/>
      <c r="M181" s="420"/>
      <c r="N181" s="419"/>
      <c r="O181" s="419"/>
      <c r="P181" s="419"/>
      <c r="Q181" s="419"/>
    </row>
    <row r="182" spans="1:17" x14ac:dyDescent="0.2">
      <c r="A182" s="419"/>
      <c r="B182" s="419"/>
      <c r="C182" s="419"/>
      <c r="D182" s="419"/>
      <c r="E182" s="420"/>
      <c r="F182" s="420"/>
      <c r="G182" s="420"/>
      <c r="H182" s="420"/>
      <c r="I182" s="420"/>
      <c r="J182" s="420"/>
      <c r="K182" s="420"/>
      <c r="L182" s="420"/>
      <c r="M182" s="420"/>
      <c r="N182" s="419"/>
      <c r="O182" s="419"/>
      <c r="P182" s="419"/>
      <c r="Q182" s="419"/>
    </row>
    <row r="183" spans="1:17" x14ac:dyDescent="0.2">
      <c r="A183" s="419"/>
      <c r="B183" s="419"/>
      <c r="C183" s="419"/>
      <c r="D183" s="419"/>
      <c r="E183" s="420"/>
      <c r="F183" s="420"/>
      <c r="G183" s="420"/>
      <c r="H183" s="420"/>
      <c r="I183" s="420"/>
      <c r="J183" s="420"/>
      <c r="K183" s="420"/>
      <c r="L183" s="420"/>
      <c r="M183" s="420"/>
      <c r="N183" s="419"/>
      <c r="O183" s="419"/>
      <c r="P183" s="419"/>
      <c r="Q183" s="419"/>
    </row>
    <row r="184" spans="1:17" x14ac:dyDescent="0.2">
      <c r="A184" s="419"/>
      <c r="B184" s="419"/>
      <c r="C184" s="419"/>
      <c r="D184" s="419"/>
      <c r="E184" s="420"/>
      <c r="F184" s="420"/>
      <c r="G184" s="420"/>
      <c r="H184" s="420"/>
      <c r="I184" s="420"/>
      <c r="J184" s="420"/>
      <c r="K184" s="420"/>
      <c r="L184" s="420"/>
      <c r="M184" s="420"/>
      <c r="N184" s="419"/>
      <c r="O184" s="419"/>
      <c r="P184" s="419"/>
      <c r="Q184" s="419"/>
    </row>
    <row r="185" spans="1:17" x14ac:dyDescent="0.2">
      <c r="A185" s="419"/>
      <c r="B185" s="419"/>
      <c r="C185" s="419"/>
      <c r="D185" s="419"/>
      <c r="E185" s="420"/>
      <c r="F185" s="420"/>
      <c r="G185" s="420"/>
      <c r="H185" s="420"/>
      <c r="I185" s="420"/>
      <c r="J185" s="420"/>
      <c r="K185" s="420"/>
      <c r="L185" s="420"/>
      <c r="M185" s="420"/>
      <c r="N185" s="419"/>
      <c r="O185" s="419"/>
      <c r="P185" s="419"/>
      <c r="Q185" s="419"/>
    </row>
    <row r="186" spans="1:17" x14ac:dyDescent="0.2">
      <c r="A186" s="419"/>
      <c r="B186" s="419"/>
      <c r="C186" s="419"/>
      <c r="D186" s="419"/>
      <c r="E186" s="420"/>
      <c r="F186" s="420"/>
      <c r="G186" s="420"/>
      <c r="H186" s="420"/>
      <c r="I186" s="420"/>
      <c r="J186" s="420"/>
      <c r="K186" s="420"/>
      <c r="L186" s="420"/>
      <c r="M186" s="420"/>
      <c r="N186" s="419"/>
      <c r="O186" s="419"/>
      <c r="P186" s="419"/>
      <c r="Q186" s="419"/>
    </row>
    <row r="187" spans="1:17" x14ac:dyDescent="0.2">
      <c r="A187" s="419"/>
      <c r="B187" s="419"/>
      <c r="C187" s="419"/>
      <c r="D187" s="419"/>
      <c r="E187" s="420"/>
      <c r="F187" s="420"/>
      <c r="G187" s="420"/>
      <c r="H187" s="420"/>
      <c r="I187" s="420"/>
      <c r="J187" s="420"/>
      <c r="K187" s="420"/>
      <c r="L187" s="420"/>
      <c r="M187" s="420"/>
      <c r="N187" s="419"/>
      <c r="O187" s="419"/>
      <c r="P187" s="419"/>
      <c r="Q187" s="419"/>
    </row>
    <row r="188" spans="1:17" x14ac:dyDescent="0.2">
      <c r="A188" s="419"/>
      <c r="B188" s="419"/>
      <c r="C188" s="419"/>
      <c r="D188" s="419"/>
      <c r="E188" s="420"/>
      <c r="F188" s="420"/>
      <c r="G188" s="420"/>
      <c r="H188" s="420"/>
      <c r="I188" s="420"/>
      <c r="J188" s="420"/>
      <c r="K188" s="420"/>
      <c r="L188" s="420"/>
      <c r="M188" s="420"/>
      <c r="N188" s="419"/>
      <c r="O188" s="419"/>
      <c r="P188" s="419"/>
      <c r="Q188" s="419"/>
    </row>
    <row r="189" spans="1:17" x14ac:dyDescent="0.2">
      <c r="A189" s="419"/>
      <c r="B189" s="419"/>
      <c r="C189" s="419"/>
      <c r="D189" s="419"/>
      <c r="E189" s="420"/>
      <c r="F189" s="420"/>
      <c r="G189" s="420"/>
      <c r="H189" s="420"/>
      <c r="I189" s="420"/>
      <c r="J189" s="420"/>
      <c r="K189" s="420"/>
      <c r="L189" s="420"/>
      <c r="M189" s="420"/>
      <c r="N189" s="419"/>
      <c r="O189" s="419"/>
      <c r="P189" s="419"/>
      <c r="Q189" s="419"/>
    </row>
    <row r="190" spans="1:17" x14ac:dyDescent="0.2">
      <c r="A190" s="419"/>
      <c r="B190" s="419"/>
      <c r="C190" s="419"/>
      <c r="D190" s="419"/>
      <c r="E190" s="420"/>
      <c r="F190" s="420"/>
      <c r="G190" s="420"/>
      <c r="H190" s="420"/>
      <c r="I190" s="420"/>
      <c r="J190" s="420"/>
      <c r="K190" s="420"/>
      <c r="L190" s="420"/>
      <c r="M190" s="420"/>
      <c r="N190" s="419"/>
      <c r="O190" s="419"/>
      <c r="P190" s="419"/>
      <c r="Q190" s="419"/>
    </row>
    <row r="191" spans="1:17" x14ac:dyDescent="0.2">
      <c r="A191" s="419"/>
      <c r="B191" s="419"/>
      <c r="C191" s="419"/>
      <c r="D191" s="419"/>
      <c r="E191" s="420"/>
      <c r="F191" s="420"/>
      <c r="G191" s="420"/>
      <c r="H191" s="420"/>
      <c r="I191" s="420"/>
      <c r="J191" s="420"/>
      <c r="K191" s="420"/>
      <c r="L191" s="420"/>
      <c r="M191" s="420"/>
      <c r="N191" s="419"/>
      <c r="O191" s="419"/>
      <c r="P191" s="419"/>
      <c r="Q191" s="419"/>
    </row>
    <row r="192" spans="1:17" x14ac:dyDescent="0.2">
      <c r="A192" s="419"/>
      <c r="B192" s="419"/>
      <c r="C192" s="419"/>
      <c r="D192" s="419"/>
      <c r="E192" s="420"/>
      <c r="F192" s="420"/>
      <c r="G192" s="420"/>
      <c r="H192" s="420"/>
      <c r="I192" s="420"/>
      <c r="J192" s="420"/>
      <c r="K192" s="420"/>
      <c r="L192" s="420"/>
      <c r="M192" s="420"/>
      <c r="N192" s="419"/>
      <c r="O192" s="419"/>
      <c r="P192" s="419"/>
      <c r="Q192" s="419"/>
    </row>
    <row r="193" spans="1:17" x14ac:dyDescent="0.2">
      <c r="A193" s="419"/>
      <c r="B193" s="419"/>
      <c r="C193" s="419"/>
      <c r="D193" s="419"/>
      <c r="E193" s="420"/>
      <c r="F193" s="420"/>
      <c r="G193" s="420"/>
      <c r="H193" s="420"/>
      <c r="I193" s="420"/>
      <c r="J193" s="420"/>
      <c r="K193" s="420"/>
      <c r="L193" s="420"/>
      <c r="M193" s="420"/>
      <c r="N193" s="419"/>
      <c r="O193" s="419"/>
      <c r="P193" s="419"/>
      <c r="Q193" s="419"/>
    </row>
    <row r="194" spans="1:17" x14ac:dyDescent="0.2">
      <c r="A194" s="419"/>
      <c r="B194" s="419"/>
      <c r="C194" s="419"/>
      <c r="D194" s="419"/>
      <c r="E194" s="420"/>
      <c r="F194" s="420"/>
      <c r="G194" s="420"/>
      <c r="H194" s="420"/>
      <c r="I194" s="420"/>
      <c r="J194" s="420"/>
      <c r="K194" s="420"/>
      <c r="L194" s="420"/>
      <c r="M194" s="420"/>
      <c r="N194" s="419"/>
      <c r="O194" s="419"/>
      <c r="P194" s="419"/>
      <c r="Q194" s="419"/>
    </row>
    <row r="195" spans="1:17" x14ac:dyDescent="0.2">
      <c r="A195" s="419"/>
      <c r="B195" s="419"/>
      <c r="C195" s="419"/>
      <c r="D195" s="419"/>
      <c r="E195" s="420"/>
      <c r="F195" s="420"/>
      <c r="G195" s="420"/>
      <c r="H195" s="420"/>
      <c r="I195" s="420"/>
      <c r="J195" s="420"/>
      <c r="K195" s="420"/>
      <c r="L195" s="420"/>
      <c r="M195" s="420"/>
      <c r="N195" s="419"/>
      <c r="O195" s="419"/>
      <c r="P195" s="419"/>
      <c r="Q195" s="419"/>
    </row>
    <row r="196" spans="1:17" x14ac:dyDescent="0.2">
      <c r="A196" s="419"/>
      <c r="B196" s="419"/>
      <c r="C196" s="419"/>
      <c r="D196" s="419"/>
      <c r="E196" s="420"/>
      <c r="F196" s="420"/>
      <c r="G196" s="420"/>
      <c r="H196" s="420"/>
      <c r="I196" s="420"/>
      <c r="J196" s="420"/>
      <c r="K196" s="420"/>
      <c r="L196" s="420"/>
      <c r="M196" s="420"/>
      <c r="N196" s="419"/>
      <c r="O196" s="419"/>
      <c r="P196" s="419"/>
      <c r="Q196" s="419"/>
    </row>
    <row r="197" spans="1:17" x14ac:dyDescent="0.2">
      <c r="A197" s="419"/>
      <c r="B197" s="419"/>
      <c r="C197" s="419"/>
      <c r="D197" s="419"/>
      <c r="E197" s="420"/>
      <c r="F197" s="420"/>
      <c r="G197" s="420"/>
      <c r="H197" s="420"/>
      <c r="I197" s="420"/>
      <c r="J197" s="420"/>
      <c r="K197" s="420"/>
      <c r="L197" s="420"/>
      <c r="M197" s="420"/>
      <c r="N197" s="419"/>
      <c r="O197" s="419"/>
      <c r="P197" s="419"/>
      <c r="Q197" s="419"/>
    </row>
    <row r="198" spans="1:17" x14ac:dyDescent="0.2">
      <c r="A198" s="419"/>
      <c r="B198" s="419"/>
      <c r="C198" s="419"/>
      <c r="D198" s="419"/>
      <c r="E198" s="420"/>
      <c r="F198" s="420"/>
      <c r="G198" s="420"/>
      <c r="H198" s="420"/>
      <c r="I198" s="420"/>
      <c r="J198" s="420"/>
      <c r="K198" s="420"/>
      <c r="L198" s="420"/>
      <c r="M198" s="420"/>
      <c r="N198" s="419"/>
      <c r="O198" s="419"/>
      <c r="P198" s="419"/>
      <c r="Q198" s="419"/>
    </row>
    <row r="199" spans="1:17" x14ac:dyDescent="0.2">
      <c r="A199" s="419"/>
      <c r="B199" s="419"/>
      <c r="C199" s="419"/>
      <c r="D199" s="419"/>
      <c r="E199" s="420"/>
      <c r="F199" s="420"/>
      <c r="G199" s="420"/>
      <c r="H199" s="420"/>
      <c r="I199" s="420"/>
      <c r="J199" s="420"/>
      <c r="K199" s="420"/>
      <c r="L199" s="420"/>
      <c r="M199" s="420"/>
      <c r="N199" s="419"/>
      <c r="O199" s="419"/>
      <c r="P199" s="419"/>
      <c r="Q199" s="419"/>
    </row>
    <row r="200" spans="1:17" x14ac:dyDescent="0.2">
      <c r="A200" s="419"/>
      <c r="B200" s="419"/>
      <c r="C200" s="419"/>
      <c r="D200" s="419"/>
      <c r="E200" s="420"/>
      <c r="F200" s="420"/>
      <c r="G200" s="420"/>
      <c r="H200" s="420"/>
      <c r="I200" s="420"/>
      <c r="J200" s="420"/>
      <c r="K200" s="420"/>
      <c r="L200" s="420"/>
      <c r="M200" s="420"/>
      <c r="N200" s="419"/>
      <c r="O200" s="419"/>
      <c r="P200" s="419"/>
      <c r="Q200" s="419"/>
    </row>
    <row r="201" spans="1:17" x14ac:dyDescent="0.2">
      <c r="A201" s="419"/>
      <c r="B201" s="419"/>
      <c r="C201" s="419"/>
      <c r="D201" s="419"/>
      <c r="E201" s="420"/>
      <c r="F201" s="420"/>
      <c r="G201" s="420"/>
      <c r="H201" s="420"/>
      <c r="I201" s="420"/>
      <c r="J201" s="420"/>
      <c r="K201" s="420"/>
      <c r="L201" s="420"/>
      <c r="M201" s="420"/>
      <c r="N201" s="419"/>
      <c r="O201" s="419"/>
      <c r="P201" s="419"/>
      <c r="Q201" s="419"/>
    </row>
    <row r="202" spans="1:17" x14ac:dyDescent="0.2">
      <c r="A202" s="419"/>
      <c r="B202" s="419"/>
      <c r="C202" s="419"/>
      <c r="D202" s="419"/>
      <c r="E202" s="420"/>
      <c r="F202" s="420"/>
      <c r="G202" s="420"/>
      <c r="H202" s="420"/>
      <c r="I202" s="420"/>
      <c r="J202" s="420"/>
      <c r="K202" s="420"/>
      <c r="L202" s="420"/>
      <c r="M202" s="420"/>
      <c r="N202" s="419"/>
      <c r="O202" s="419"/>
      <c r="P202" s="419"/>
      <c r="Q202" s="419"/>
    </row>
    <row r="203" spans="1:17" x14ac:dyDescent="0.2">
      <c r="A203" s="419"/>
      <c r="B203" s="419"/>
      <c r="C203" s="419"/>
      <c r="D203" s="419"/>
      <c r="E203" s="420"/>
      <c r="F203" s="420"/>
      <c r="G203" s="420"/>
      <c r="H203" s="420"/>
      <c r="I203" s="420"/>
      <c r="J203" s="420"/>
      <c r="K203" s="420"/>
      <c r="L203" s="420"/>
      <c r="M203" s="420"/>
      <c r="N203" s="419"/>
      <c r="O203" s="419"/>
      <c r="P203" s="419"/>
      <c r="Q203" s="419"/>
    </row>
    <row r="204" spans="1:17" x14ac:dyDescent="0.2">
      <c r="A204" s="419"/>
      <c r="B204" s="419"/>
      <c r="C204" s="419"/>
      <c r="D204" s="419"/>
      <c r="E204" s="420"/>
      <c r="F204" s="420"/>
      <c r="G204" s="420"/>
      <c r="H204" s="420"/>
      <c r="I204" s="420"/>
      <c r="J204" s="420"/>
      <c r="K204" s="420"/>
      <c r="L204" s="420"/>
      <c r="M204" s="420"/>
      <c r="N204" s="419"/>
      <c r="O204" s="419"/>
      <c r="P204" s="419"/>
      <c r="Q204" s="419"/>
    </row>
    <row r="205" spans="1:17" x14ac:dyDescent="0.2">
      <c r="A205" s="419"/>
      <c r="B205" s="419"/>
      <c r="C205" s="419"/>
      <c r="D205" s="419"/>
      <c r="E205" s="420"/>
      <c r="F205" s="420"/>
      <c r="G205" s="420"/>
      <c r="H205" s="420"/>
      <c r="I205" s="420"/>
      <c r="J205" s="420"/>
      <c r="K205" s="420"/>
      <c r="L205" s="420"/>
      <c r="M205" s="420"/>
      <c r="N205" s="419"/>
      <c r="O205" s="419"/>
      <c r="P205" s="419"/>
      <c r="Q205" s="419"/>
    </row>
    <row r="206" spans="1:17" x14ac:dyDescent="0.2">
      <c r="A206" s="419"/>
      <c r="B206" s="419"/>
      <c r="C206" s="419"/>
      <c r="D206" s="419"/>
      <c r="E206" s="420"/>
      <c r="F206" s="420"/>
      <c r="G206" s="420"/>
      <c r="H206" s="420"/>
      <c r="I206" s="420"/>
      <c r="J206" s="420"/>
      <c r="K206" s="420"/>
      <c r="L206" s="420"/>
      <c r="M206" s="420"/>
      <c r="N206" s="419"/>
      <c r="O206" s="419"/>
      <c r="P206" s="419"/>
      <c r="Q206" s="419"/>
    </row>
    <row r="207" spans="1:17" x14ac:dyDescent="0.2">
      <c r="A207" s="419"/>
      <c r="B207" s="419"/>
      <c r="C207" s="419"/>
      <c r="D207" s="419"/>
      <c r="E207" s="420"/>
      <c r="F207" s="420"/>
      <c r="G207" s="420"/>
      <c r="H207" s="420"/>
      <c r="I207" s="420"/>
      <c r="J207" s="420"/>
      <c r="K207" s="420"/>
      <c r="L207" s="420"/>
      <c r="M207" s="420"/>
      <c r="N207" s="419"/>
      <c r="O207" s="419"/>
      <c r="P207" s="419"/>
      <c r="Q207" s="419"/>
    </row>
    <row r="208" spans="1:17" x14ac:dyDescent="0.2">
      <c r="A208" s="419"/>
      <c r="B208" s="419"/>
      <c r="C208" s="419"/>
      <c r="D208" s="419"/>
      <c r="E208" s="420"/>
      <c r="F208" s="420"/>
      <c r="G208" s="420"/>
      <c r="H208" s="420"/>
      <c r="I208" s="420"/>
      <c r="J208" s="420"/>
      <c r="K208" s="420"/>
      <c r="L208" s="420"/>
      <c r="M208" s="420"/>
      <c r="N208" s="419"/>
      <c r="O208" s="419"/>
      <c r="P208" s="419"/>
      <c r="Q208" s="419"/>
    </row>
    <row r="209" spans="1:17" x14ac:dyDescent="0.2">
      <c r="A209" s="419"/>
      <c r="B209" s="419"/>
      <c r="C209" s="419"/>
      <c r="D209" s="419"/>
      <c r="E209" s="420"/>
      <c r="F209" s="420"/>
      <c r="G209" s="420"/>
      <c r="H209" s="420"/>
      <c r="I209" s="420"/>
      <c r="J209" s="420"/>
      <c r="K209" s="420"/>
      <c r="L209" s="420"/>
      <c r="M209" s="420"/>
      <c r="N209" s="419"/>
      <c r="O209" s="419"/>
      <c r="P209" s="419"/>
      <c r="Q209" s="419"/>
    </row>
    <row r="210" spans="1:17" x14ac:dyDescent="0.2">
      <c r="A210" s="419"/>
      <c r="B210" s="419"/>
      <c r="C210" s="419"/>
      <c r="D210" s="419"/>
      <c r="E210" s="420"/>
      <c r="F210" s="420"/>
      <c r="G210" s="420"/>
      <c r="H210" s="420"/>
      <c r="I210" s="420"/>
      <c r="J210" s="420"/>
      <c r="K210" s="420"/>
      <c r="L210" s="420"/>
      <c r="M210" s="420"/>
      <c r="N210" s="419"/>
      <c r="O210" s="419"/>
      <c r="P210" s="419"/>
      <c r="Q210" s="419"/>
    </row>
    <row r="211" spans="1:17" x14ac:dyDescent="0.2">
      <c r="A211" s="419"/>
      <c r="B211" s="419"/>
      <c r="C211" s="419"/>
      <c r="D211" s="419"/>
      <c r="E211" s="420"/>
      <c r="F211" s="420"/>
      <c r="G211" s="420"/>
      <c r="H211" s="420"/>
      <c r="I211" s="420"/>
      <c r="J211" s="420"/>
      <c r="K211" s="420"/>
      <c r="L211" s="420"/>
      <c r="M211" s="420"/>
      <c r="N211" s="419"/>
      <c r="O211" s="419"/>
      <c r="P211" s="419"/>
      <c r="Q211" s="419"/>
    </row>
    <row r="212" spans="1:17" x14ac:dyDescent="0.2">
      <c r="A212" s="419"/>
      <c r="B212" s="419"/>
      <c r="C212" s="419"/>
      <c r="D212" s="419"/>
      <c r="E212" s="420"/>
      <c r="F212" s="420"/>
      <c r="G212" s="420"/>
      <c r="H212" s="420"/>
      <c r="I212" s="420"/>
      <c r="J212" s="420"/>
      <c r="K212" s="420"/>
      <c r="L212" s="420"/>
      <c r="M212" s="420"/>
      <c r="N212" s="419"/>
      <c r="O212" s="419"/>
      <c r="P212" s="419"/>
      <c r="Q212" s="419"/>
    </row>
    <row r="213" spans="1:17" x14ac:dyDescent="0.2">
      <c r="A213" s="419"/>
      <c r="B213" s="419"/>
      <c r="C213" s="419"/>
      <c r="D213" s="419"/>
      <c r="E213" s="420"/>
      <c r="F213" s="420"/>
      <c r="G213" s="420"/>
      <c r="H213" s="420"/>
      <c r="I213" s="420"/>
      <c r="J213" s="420"/>
      <c r="K213" s="420"/>
      <c r="L213" s="420"/>
      <c r="M213" s="420"/>
      <c r="N213" s="419"/>
      <c r="O213" s="419"/>
      <c r="P213" s="419"/>
      <c r="Q213" s="419"/>
    </row>
    <row r="214" spans="1:17" x14ac:dyDescent="0.2">
      <c r="A214" s="419"/>
      <c r="B214" s="419"/>
      <c r="C214" s="419"/>
      <c r="D214" s="419"/>
      <c r="E214" s="420"/>
      <c r="F214" s="420"/>
      <c r="G214" s="420"/>
      <c r="H214" s="420"/>
      <c r="I214" s="420"/>
      <c r="J214" s="420"/>
      <c r="K214" s="420"/>
      <c r="L214" s="420"/>
      <c r="M214" s="420"/>
      <c r="N214" s="419"/>
      <c r="O214" s="419"/>
      <c r="P214" s="419"/>
      <c r="Q214" s="419"/>
    </row>
    <row r="215" spans="1:17" x14ac:dyDescent="0.2">
      <c r="A215" s="419"/>
      <c r="B215" s="419"/>
      <c r="C215" s="419"/>
      <c r="D215" s="419"/>
      <c r="E215" s="420"/>
      <c r="F215" s="420"/>
      <c r="G215" s="420"/>
      <c r="H215" s="420"/>
      <c r="I215" s="420"/>
      <c r="J215" s="420"/>
      <c r="K215" s="420"/>
      <c r="L215" s="420"/>
      <c r="M215" s="420"/>
      <c r="N215" s="419"/>
      <c r="O215" s="419"/>
      <c r="P215" s="419"/>
      <c r="Q215" s="419"/>
    </row>
    <row r="216" spans="1:17" x14ac:dyDescent="0.2">
      <c r="A216" s="419"/>
      <c r="B216" s="419"/>
      <c r="C216" s="419"/>
      <c r="D216" s="419"/>
      <c r="E216" s="420"/>
      <c r="F216" s="420"/>
      <c r="G216" s="420"/>
      <c r="H216" s="420"/>
      <c r="I216" s="420"/>
      <c r="J216" s="420"/>
      <c r="K216" s="420"/>
      <c r="L216" s="420"/>
      <c r="M216" s="420"/>
      <c r="N216" s="419"/>
      <c r="O216" s="419"/>
      <c r="P216" s="419"/>
      <c r="Q216" s="419"/>
    </row>
    <row r="217" spans="1:17" x14ac:dyDescent="0.2">
      <c r="A217" s="419"/>
      <c r="B217" s="419"/>
      <c r="C217" s="419"/>
      <c r="D217" s="419"/>
      <c r="E217" s="420"/>
      <c r="F217" s="420"/>
      <c r="G217" s="420"/>
      <c r="H217" s="420"/>
      <c r="I217" s="420"/>
      <c r="J217" s="420"/>
      <c r="K217" s="420"/>
      <c r="L217" s="420"/>
      <c r="M217" s="420"/>
      <c r="N217" s="419"/>
      <c r="O217" s="419"/>
      <c r="P217" s="419"/>
      <c r="Q217" s="419"/>
    </row>
    <row r="218" spans="1:17" x14ac:dyDescent="0.2">
      <c r="A218" s="419"/>
      <c r="B218" s="419"/>
      <c r="C218" s="419"/>
      <c r="D218" s="419"/>
      <c r="E218" s="420"/>
      <c r="F218" s="420"/>
      <c r="G218" s="420"/>
      <c r="H218" s="420"/>
      <c r="I218" s="420"/>
      <c r="J218" s="420"/>
      <c r="K218" s="420"/>
      <c r="L218" s="420"/>
      <c r="M218" s="420"/>
      <c r="N218" s="419"/>
      <c r="O218" s="419"/>
      <c r="P218" s="419"/>
      <c r="Q218" s="419"/>
    </row>
    <row r="219" spans="1:17" x14ac:dyDescent="0.2">
      <c r="A219" s="419"/>
      <c r="B219" s="419"/>
      <c r="C219" s="419"/>
      <c r="D219" s="419"/>
      <c r="E219" s="420"/>
      <c r="F219" s="420"/>
      <c r="G219" s="420"/>
      <c r="H219" s="420"/>
      <c r="I219" s="420"/>
      <c r="J219" s="420"/>
      <c r="K219" s="420"/>
      <c r="L219" s="420"/>
      <c r="M219" s="420"/>
      <c r="N219" s="419"/>
      <c r="O219" s="419"/>
      <c r="P219" s="419"/>
      <c r="Q219" s="419"/>
    </row>
    <row r="220" spans="1:17" x14ac:dyDescent="0.2">
      <c r="A220" s="419"/>
      <c r="B220" s="419"/>
      <c r="C220" s="419"/>
      <c r="D220" s="419"/>
      <c r="E220" s="420"/>
      <c r="F220" s="420"/>
      <c r="G220" s="420"/>
      <c r="H220" s="420"/>
      <c r="I220" s="420"/>
      <c r="J220" s="420"/>
      <c r="K220" s="420"/>
      <c r="L220" s="420"/>
      <c r="M220" s="420"/>
      <c r="N220" s="419"/>
      <c r="O220" s="419"/>
      <c r="P220" s="419"/>
      <c r="Q220" s="419"/>
    </row>
    <row r="221" spans="1:17" x14ac:dyDescent="0.2">
      <c r="A221" s="419"/>
      <c r="B221" s="419"/>
      <c r="C221" s="419"/>
      <c r="D221" s="419"/>
      <c r="E221" s="420"/>
      <c r="F221" s="420"/>
      <c r="G221" s="420"/>
      <c r="H221" s="420"/>
      <c r="I221" s="420"/>
      <c r="J221" s="420"/>
      <c r="K221" s="420"/>
      <c r="L221" s="420"/>
      <c r="M221" s="420"/>
      <c r="N221" s="419"/>
      <c r="O221" s="419"/>
      <c r="P221" s="419"/>
      <c r="Q221" s="419"/>
    </row>
    <row r="222" spans="1:17" x14ac:dyDescent="0.2">
      <c r="A222" s="419"/>
      <c r="B222" s="419"/>
      <c r="C222" s="419"/>
      <c r="D222" s="419"/>
      <c r="E222" s="420"/>
      <c r="F222" s="420"/>
      <c r="G222" s="420"/>
      <c r="H222" s="420"/>
      <c r="I222" s="420"/>
      <c r="J222" s="420"/>
      <c r="K222" s="420"/>
      <c r="L222" s="420"/>
      <c r="M222" s="420"/>
      <c r="N222" s="419"/>
      <c r="O222" s="419"/>
      <c r="P222" s="419"/>
      <c r="Q222" s="419"/>
    </row>
    <row r="223" spans="1:17" x14ac:dyDescent="0.2">
      <c r="A223" s="419"/>
      <c r="B223" s="419"/>
      <c r="C223" s="419"/>
      <c r="D223" s="419"/>
      <c r="E223" s="420"/>
      <c r="F223" s="420"/>
      <c r="G223" s="420"/>
      <c r="H223" s="420"/>
      <c r="I223" s="420"/>
      <c r="J223" s="420"/>
      <c r="K223" s="420"/>
      <c r="L223" s="420"/>
      <c r="M223" s="420"/>
      <c r="N223" s="419"/>
      <c r="O223" s="419"/>
      <c r="P223" s="419"/>
      <c r="Q223" s="419"/>
    </row>
    <row r="224" spans="1:17" x14ac:dyDescent="0.2">
      <c r="A224" s="419"/>
      <c r="B224" s="419"/>
      <c r="C224" s="419"/>
      <c r="D224" s="419"/>
      <c r="E224" s="420"/>
      <c r="F224" s="420"/>
      <c r="G224" s="420"/>
      <c r="H224" s="420"/>
      <c r="I224" s="420"/>
      <c r="J224" s="420"/>
      <c r="K224" s="420"/>
      <c r="L224" s="420"/>
      <c r="M224" s="420"/>
      <c r="N224" s="419"/>
      <c r="O224" s="419"/>
      <c r="P224" s="419"/>
      <c r="Q224" s="419"/>
    </row>
    <row r="225" spans="1:17" x14ac:dyDescent="0.2">
      <c r="A225" s="419"/>
      <c r="B225" s="419"/>
      <c r="C225" s="419"/>
      <c r="D225" s="419"/>
      <c r="E225" s="420"/>
      <c r="F225" s="420"/>
      <c r="G225" s="420"/>
      <c r="H225" s="420"/>
      <c r="I225" s="420"/>
      <c r="J225" s="420"/>
      <c r="K225" s="420"/>
      <c r="L225" s="420"/>
      <c r="M225" s="420"/>
      <c r="N225" s="419"/>
      <c r="O225" s="419"/>
      <c r="P225" s="419"/>
      <c r="Q225" s="419"/>
    </row>
    <row r="226" spans="1:17" x14ac:dyDescent="0.2">
      <c r="A226" s="419"/>
      <c r="B226" s="419"/>
      <c r="C226" s="419"/>
      <c r="D226" s="419"/>
      <c r="E226" s="420"/>
      <c r="F226" s="420"/>
      <c r="G226" s="420"/>
      <c r="H226" s="420"/>
      <c r="I226" s="420"/>
      <c r="J226" s="420"/>
      <c r="K226" s="420"/>
      <c r="L226" s="420"/>
      <c r="M226" s="420"/>
      <c r="N226" s="419"/>
      <c r="O226" s="419"/>
      <c r="P226" s="419"/>
      <c r="Q226" s="419"/>
    </row>
    <row r="227" spans="1:17" x14ac:dyDescent="0.2">
      <c r="A227" s="419"/>
      <c r="B227" s="419"/>
      <c r="C227" s="419"/>
      <c r="D227" s="419"/>
      <c r="E227" s="420"/>
      <c r="F227" s="420"/>
      <c r="G227" s="420"/>
      <c r="H227" s="420"/>
      <c r="I227" s="420"/>
      <c r="J227" s="420"/>
      <c r="K227" s="420"/>
      <c r="L227" s="420"/>
      <c r="M227" s="420"/>
      <c r="N227" s="419"/>
      <c r="O227" s="419"/>
      <c r="P227" s="419"/>
      <c r="Q227" s="419"/>
    </row>
    <row r="228" spans="1:17" x14ac:dyDescent="0.2">
      <c r="A228" s="419"/>
      <c r="B228" s="419"/>
      <c r="C228" s="419"/>
      <c r="D228" s="419"/>
      <c r="E228" s="420"/>
      <c r="F228" s="420"/>
      <c r="G228" s="420"/>
      <c r="H228" s="420"/>
      <c r="I228" s="420"/>
      <c r="J228" s="420"/>
      <c r="K228" s="420"/>
      <c r="L228" s="420"/>
      <c r="M228" s="420"/>
      <c r="N228" s="419"/>
      <c r="O228" s="419"/>
      <c r="P228" s="419"/>
      <c r="Q228" s="419"/>
    </row>
    <row r="229" spans="1:17" x14ac:dyDescent="0.2">
      <c r="A229" s="419"/>
      <c r="B229" s="419"/>
      <c r="C229" s="419"/>
      <c r="D229" s="419"/>
      <c r="E229" s="420"/>
      <c r="F229" s="420"/>
      <c r="G229" s="420"/>
      <c r="H229" s="420"/>
      <c r="I229" s="420"/>
      <c r="J229" s="420"/>
      <c r="K229" s="420"/>
      <c r="L229" s="420"/>
      <c r="M229" s="420"/>
      <c r="N229" s="419"/>
      <c r="O229" s="419"/>
      <c r="P229" s="419"/>
      <c r="Q229" s="419"/>
    </row>
    <row r="230" spans="1:17" x14ac:dyDescent="0.2">
      <c r="A230" s="419"/>
      <c r="B230" s="419"/>
      <c r="C230" s="419"/>
      <c r="D230" s="419"/>
      <c r="E230" s="420"/>
      <c r="F230" s="420"/>
      <c r="G230" s="420"/>
      <c r="H230" s="420"/>
      <c r="I230" s="420"/>
      <c r="J230" s="420"/>
      <c r="K230" s="420"/>
      <c r="L230" s="420"/>
      <c r="M230" s="420"/>
      <c r="N230" s="419"/>
      <c r="O230" s="419"/>
      <c r="P230" s="419"/>
      <c r="Q230" s="419"/>
    </row>
    <row r="231" spans="1:17" x14ac:dyDescent="0.2">
      <c r="A231" s="419"/>
      <c r="B231" s="419"/>
      <c r="C231" s="419"/>
      <c r="D231" s="419"/>
      <c r="E231" s="420"/>
      <c r="F231" s="420"/>
      <c r="G231" s="420"/>
      <c r="H231" s="420"/>
      <c r="I231" s="420"/>
      <c r="J231" s="420"/>
      <c r="K231" s="420"/>
      <c r="L231" s="420"/>
      <c r="M231" s="420"/>
      <c r="N231" s="419"/>
      <c r="O231" s="419"/>
      <c r="P231" s="419"/>
      <c r="Q231" s="419"/>
    </row>
    <row r="232" spans="1:17" x14ac:dyDescent="0.2">
      <c r="A232" s="419"/>
      <c r="B232" s="419"/>
      <c r="C232" s="419"/>
      <c r="D232" s="419"/>
      <c r="E232" s="420"/>
      <c r="F232" s="420"/>
      <c r="G232" s="420"/>
      <c r="H232" s="420"/>
      <c r="I232" s="420"/>
      <c r="J232" s="420"/>
      <c r="K232" s="420"/>
      <c r="L232" s="420"/>
      <c r="M232" s="420"/>
      <c r="N232" s="419"/>
      <c r="O232" s="419"/>
      <c r="P232" s="419"/>
      <c r="Q232" s="419"/>
    </row>
    <row r="233" spans="1:17" x14ac:dyDescent="0.2">
      <c r="A233" s="419"/>
      <c r="B233" s="419"/>
      <c r="C233" s="419"/>
      <c r="D233" s="419"/>
      <c r="E233" s="420"/>
      <c r="F233" s="420"/>
      <c r="G233" s="420"/>
      <c r="H233" s="420"/>
      <c r="I233" s="420"/>
      <c r="J233" s="420"/>
      <c r="K233" s="420"/>
      <c r="L233" s="420"/>
      <c r="M233" s="420"/>
      <c r="N233" s="419"/>
      <c r="O233" s="419"/>
      <c r="P233" s="419"/>
      <c r="Q233" s="419"/>
    </row>
    <row r="234" spans="1:17" x14ac:dyDescent="0.2">
      <c r="A234" s="419"/>
      <c r="B234" s="419"/>
      <c r="C234" s="419"/>
      <c r="D234" s="419"/>
      <c r="E234" s="420"/>
      <c r="F234" s="420"/>
      <c r="G234" s="420"/>
      <c r="H234" s="420"/>
      <c r="I234" s="420"/>
      <c r="J234" s="420"/>
      <c r="K234" s="420"/>
      <c r="L234" s="420"/>
      <c r="M234" s="420"/>
      <c r="N234" s="419"/>
      <c r="O234" s="419"/>
      <c r="P234" s="419"/>
      <c r="Q234" s="419"/>
    </row>
    <row r="235" spans="1:17" x14ac:dyDescent="0.2">
      <c r="A235" s="419"/>
      <c r="B235" s="419"/>
      <c r="C235" s="419"/>
      <c r="D235" s="419"/>
      <c r="E235" s="420"/>
      <c r="F235" s="420"/>
      <c r="G235" s="420"/>
      <c r="H235" s="420"/>
      <c r="I235" s="420"/>
      <c r="J235" s="420"/>
      <c r="K235" s="420"/>
      <c r="L235" s="420"/>
      <c r="M235" s="420"/>
      <c r="N235" s="419"/>
      <c r="O235" s="419"/>
      <c r="P235" s="419"/>
      <c r="Q235" s="419"/>
    </row>
    <row r="236" spans="1:17" x14ac:dyDescent="0.2">
      <c r="A236" s="419"/>
      <c r="B236" s="419"/>
      <c r="C236" s="419"/>
      <c r="D236" s="419"/>
      <c r="E236" s="420"/>
      <c r="F236" s="420"/>
      <c r="G236" s="420"/>
      <c r="H236" s="420"/>
      <c r="I236" s="420"/>
      <c r="J236" s="420"/>
      <c r="K236" s="420"/>
      <c r="L236" s="420"/>
      <c r="M236" s="420"/>
      <c r="N236" s="419"/>
      <c r="O236" s="419"/>
      <c r="P236" s="419"/>
      <c r="Q236" s="419"/>
    </row>
    <row r="237" spans="1:17" x14ac:dyDescent="0.2">
      <c r="A237" s="419"/>
      <c r="B237" s="419"/>
      <c r="C237" s="419"/>
      <c r="D237" s="419"/>
      <c r="E237" s="420"/>
      <c r="F237" s="420"/>
      <c r="G237" s="420"/>
      <c r="H237" s="420"/>
      <c r="I237" s="420"/>
      <c r="J237" s="420"/>
      <c r="K237" s="420"/>
      <c r="L237" s="420"/>
      <c r="M237" s="420"/>
      <c r="N237" s="419"/>
      <c r="O237" s="419"/>
      <c r="P237" s="419"/>
      <c r="Q237" s="419"/>
    </row>
    <row r="238" spans="1:17" x14ac:dyDescent="0.2">
      <c r="A238" s="419"/>
      <c r="B238" s="419"/>
      <c r="C238" s="419"/>
      <c r="D238" s="419"/>
      <c r="E238" s="420"/>
      <c r="F238" s="420"/>
      <c r="G238" s="420"/>
      <c r="H238" s="420"/>
      <c r="I238" s="420"/>
      <c r="J238" s="420"/>
      <c r="K238" s="420"/>
      <c r="L238" s="420"/>
      <c r="M238" s="420"/>
      <c r="N238" s="419"/>
      <c r="O238" s="419"/>
      <c r="P238" s="419"/>
      <c r="Q238" s="419"/>
    </row>
    <row r="239" spans="1:17" x14ac:dyDescent="0.2">
      <c r="A239" s="419"/>
      <c r="B239" s="419"/>
      <c r="C239" s="419"/>
      <c r="D239" s="419"/>
      <c r="E239" s="420"/>
      <c r="F239" s="420"/>
      <c r="G239" s="420"/>
      <c r="H239" s="420"/>
      <c r="I239" s="420"/>
      <c r="J239" s="420"/>
      <c r="K239" s="420"/>
      <c r="L239" s="420"/>
      <c r="M239" s="420"/>
      <c r="N239" s="419"/>
      <c r="O239" s="419"/>
      <c r="P239" s="419"/>
      <c r="Q239" s="419"/>
    </row>
    <row r="240" spans="1:17" x14ac:dyDescent="0.2">
      <c r="A240" s="419"/>
      <c r="B240" s="419"/>
      <c r="C240" s="419"/>
      <c r="D240" s="419"/>
      <c r="E240" s="420"/>
      <c r="F240" s="420"/>
      <c r="G240" s="420"/>
      <c r="H240" s="420"/>
      <c r="I240" s="420"/>
      <c r="J240" s="420"/>
      <c r="K240" s="420"/>
      <c r="L240" s="420"/>
      <c r="M240" s="420"/>
      <c r="N240" s="419"/>
      <c r="O240" s="419"/>
      <c r="P240" s="419"/>
      <c r="Q240" s="419"/>
    </row>
    <row r="241" spans="1:17" x14ac:dyDescent="0.2">
      <c r="A241" s="419"/>
      <c r="B241" s="419"/>
      <c r="C241" s="419"/>
      <c r="D241" s="419"/>
      <c r="E241" s="420"/>
      <c r="F241" s="420"/>
      <c r="G241" s="420"/>
      <c r="H241" s="420"/>
      <c r="I241" s="420"/>
      <c r="J241" s="420"/>
      <c r="K241" s="420"/>
      <c r="L241" s="420"/>
      <c r="M241" s="420"/>
      <c r="N241" s="419"/>
      <c r="O241" s="419"/>
      <c r="P241" s="419"/>
      <c r="Q241" s="419"/>
    </row>
    <row r="242" spans="1:17" x14ac:dyDescent="0.2">
      <c r="A242" s="419"/>
      <c r="B242" s="419"/>
      <c r="C242" s="419"/>
      <c r="D242" s="419"/>
      <c r="E242" s="420"/>
      <c r="F242" s="420"/>
      <c r="G242" s="420"/>
      <c r="H242" s="420"/>
      <c r="I242" s="420"/>
      <c r="J242" s="420"/>
      <c r="K242" s="420"/>
      <c r="L242" s="420"/>
      <c r="M242" s="420"/>
      <c r="N242" s="419"/>
      <c r="O242" s="419"/>
      <c r="P242" s="419"/>
      <c r="Q242" s="419"/>
    </row>
    <row r="243" spans="1:17" x14ac:dyDescent="0.2">
      <c r="A243" s="419"/>
      <c r="B243" s="419"/>
      <c r="C243" s="419"/>
      <c r="D243" s="419"/>
      <c r="E243" s="420"/>
      <c r="F243" s="420"/>
      <c r="G243" s="420"/>
      <c r="H243" s="420"/>
      <c r="I243" s="420"/>
      <c r="J243" s="420"/>
      <c r="K243" s="420"/>
      <c r="L243" s="420"/>
      <c r="M243" s="420"/>
      <c r="N243" s="419"/>
      <c r="O243" s="419"/>
      <c r="P243" s="419"/>
      <c r="Q243" s="419"/>
    </row>
    <row r="244" spans="1:17" x14ac:dyDescent="0.2">
      <c r="A244" s="419"/>
      <c r="B244" s="419"/>
      <c r="C244" s="419"/>
      <c r="D244" s="419"/>
      <c r="E244" s="420"/>
      <c r="F244" s="420"/>
      <c r="G244" s="420"/>
      <c r="H244" s="420"/>
      <c r="I244" s="420"/>
      <c r="J244" s="420"/>
      <c r="K244" s="420"/>
      <c r="L244" s="420"/>
      <c r="M244" s="420"/>
      <c r="N244" s="419"/>
      <c r="O244" s="419"/>
      <c r="P244" s="419"/>
      <c r="Q244" s="419"/>
    </row>
    <row r="245" spans="1:17" x14ac:dyDescent="0.2">
      <c r="A245" s="419"/>
      <c r="B245" s="419"/>
      <c r="C245" s="419"/>
      <c r="D245" s="419"/>
      <c r="E245" s="420"/>
      <c r="F245" s="420"/>
      <c r="G245" s="420"/>
      <c r="H245" s="420"/>
      <c r="I245" s="420"/>
      <c r="J245" s="420"/>
      <c r="K245" s="420"/>
      <c r="L245" s="420"/>
      <c r="M245" s="420"/>
      <c r="N245" s="419"/>
      <c r="O245" s="419"/>
      <c r="P245" s="419"/>
      <c r="Q245" s="419"/>
    </row>
    <row r="246" spans="1:17" x14ac:dyDescent="0.2">
      <c r="A246" s="419"/>
      <c r="B246" s="419"/>
      <c r="C246" s="419"/>
      <c r="D246" s="419"/>
      <c r="E246" s="420"/>
      <c r="F246" s="420"/>
      <c r="G246" s="420"/>
      <c r="H246" s="420"/>
      <c r="I246" s="420"/>
      <c r="J246" s="420"/>
      <c r="K246" s="420"/>
      <c r="L246" s="420"/>
      <c r="M246" s="420"/>
      <c r="N246" s="419"/>
      <c r="O246" s="419"/>
      <c r="P246" s="419"/>
      <c r="Q246" s="419"/>
    </row>
    <row r="247" spans="1:17" x14ac:dyDescent="0.2">
      <c r="A247" s="419"/>
      <c r="B247" s="419"/>
      <c r="C247" s="419"/>
      <c r="D247" s="419"/>
      <c r="E247" s="420"/>
      <c r="F247" s="420"/>
      <c r="G247" s="420"/>
      <c r="H247" s="420"/>
      <c r="I247" s="420"/>
      <c r="J247" s="420"/>
      <c r="K247" s="420"/>
      <c r="L247" s="420"/>
      <c r="M247" s="420"/>
      <c r="N247" s="419"/>
      <c r="O247" s="419"/>
      <c r="P247" s="419"/>
      <c r="Q247" s="419"/>
    </row>
    <row r="248" spans="1:17" x14ac:dyDescent="0.2">
      <c r="A248" s="419"/>
      <c r="B248" s="419"/>
      <c r="C248" s="419"/>
      <c r="D248" s="419"/>
      <c r="E248" s="420"/>
      <c r="F248" s="420"/>
      <c r="G248" s="420"/>
      <c r="H248" s="420"/>
      <c r="I248" s="420"/>
      <c r="J248" s="420"/>
      <c r="K248" s="420"/>
      <c r="L248" s="420"/>
      <c r="M248" s="420"/>
      <c r="N248" s="419"/>
      <c r="O248" s="419"/>
      <c r="P248" s="419"/>
      <c r="Q248" s="419"/>
    </row>
    <row r="249" spans="1:17" x14ac:dyDescent="0.2">
      <c r="A249" s="419"/>
      <c r="B249" s="419"/>
      <c r="C249" s="419"/>
      <c r="D249" s="419"/>
      <c r="E249" s="420"/>
      <c r="F249" s="420"/>
      <c r="G249" s="420"/>
      <c r="H249" s="420"/>
      <c r="I249" s="420"/>
      <c r="J249" s="420"/>
      <c r="K249" s="420"/>
      <c r="L249" s="420"/>
      <c r="M249" s="420"/>
      <c r="N249" s="419"/>
      <c r="O249" s="419"/>
      <c r="P249" s="419"/>
      <c r="Q249" s="419"/>
    </row>
    <row r="250" spans="1:17" x14ac:dyDescent="0.2">
      <c r="A250" s="419"/>
      <c r="B250" s="419"/>
      <c r="C250" s="419"/>
      <c r="D250" s="419"/>
      <c r="E250" s="420"/>
      <c r="F250" s="420"/>
      <c r="G250" s="420"/>
      <c r="H250" s="420"/>
      <c r="I250" s="420"/>
      <c r="J250" s="420"/>
      <c r="K250" s="420"/>
      <c r="L250" s="420"/>
      <c r="M250" s="420"/>
      <c r="N250" s="419"/>
      <c r="O250" s="419"/>
      <c r="P250" s="419"/>
      <c r="Q250" s="419"/>
    </row>
    <row r="251" spans="1:17" x14ac:dyDescent="0.2">
      <c r="A251" s="419"/>
      <c r="B251" s="419"/>
      <c r="C251" s="419"/>
      <c r="D251" s="419"/>
      <c r="E251" s="420"/>
      <c r="F251" s="420"/>
      <c r="G251" s="420"/>
      <c r="H251" s="420"/>
      <c r="I251" s="420"/>
      <c r="J251" s="420"/>
      <c r="K251" s="420"/>
      <c r="L251" s="420"/>
      <c r="M251" s="420"/>
      <c r="N251" s="419"/>
      <c r="O251" s="419"/>
      <c r="P251" s="419"/>
      <c r="Q251" s="419"/>
    </row>
    <row r="252" spans="1:17" x14ac:dyDescent="0.2">
      <c r="A252" s="419"/>
      <c r="B252" s="419"/>
      <c r="C252" s="419"/>
      <c r="D252" s="419"/>
      <c r="E252" s="420"/>
      <c r="F252" s="420"/>
      <c r="G252" s="420"/>
      <c r="H252" s="420"/>
      <c r="I252" s="420"/>
      <c r="J252" s="420"/>
      <c r="K252" s="420"/>
      <c r="L252" s="420"/>
      <c r="M252" s="420"/>
      <c r="N252" s="419"/>
      <c r="O252" s="419"/>
      <c r="P252" s="419"/>
      <c r="Q252" s="419"/>
    </row>
    <row r="253" spans="1:17" x14ac:dyDescent="0.2">
      <c r="A253" s="419"/>
      <c r="B253" s="419"/>
      <c r="C253" s="419"/>
      <c r="D253" s="419"/>
      <c r="E253" s="420"/>
      <c r="F253" s="420"/>
      <c r="G253" s="420"/>
      <c r="H253" s="420"/>
      <c r="I253" s="420"/>
      <c r="J253" s="420"/>
      <c r="K253" s="420"/>
      <c r="L253" s="420"/>
      <c r="M253" s="420"/>
      <c r="N253" s="419"/>
      <c r="O253" s="419"/>
      <c r="P253" s="419"/>
      <c r="Q253" s="419"/>
    </row>
    <row r="254" spans="1:17" x14ac:dyDescent="0.2">
      <c r="A254" s="419"/>
      <c r="B254" s="419"/>
      <c r="C254" s="419"/>
      <c r="D254" s="419"/>
      <c r="E254" s="420"/>
      <c r="F254" s="420"/>
      <c r="G254" s="420"/>
      <c r="H254" s="420"/>
      <c r="I254" s="420"/>
      <c r="J254" s="420"/>
      <c r="K254" s="420"/>
      <c r="L254" s="420"/>
      <c r="M254" s="420"/>
      <c r="N254" s="419"/>
      <c r="O254" s="419"/>
      <c r="P254" s="419"/>
      <c r="Q254" s="419"/>
    </row>
  </sheetData>
  <mergeCells count="6">
    <mergeCell ref="E17:E18"/>
    <mergeCell ref="F17:F18"/>
    <mergeCell ref="G106:H106"/>
    <mergeCell ref="E108:F108"/>
    <mergeCell ref="E112:F112"/>
    <mergeCell ref="I112:J112"/>
  </mergeCells>
  <conditionalFormatting sqref="E63:J63">
    <cfRule type="cellIs" dxfId="33" priority="17" stopIfTrue="1" operator="notEqual">
      <formula>0</formula>
    </cfRule>
  </conditionalFormatting>
  <conditionalFormatting sqref="E103:J103">
    <cfRule type="cellIs" dxfId="31" priority="16" stopIfTrue="1" operator="notEqual">
      <formula>0</formula>
    </cfRule>
  </conditionalFormatting>
  <conditionalFormatting sqref="G105:H105 B105">
    <cfRule type="cellIs" dxfId="29" priority="15" stopIfTrue="1" operator="equal">
      <formula>0</formula>
    </cfRule>
  </conditionalFormatting>
  <conditionalFormatting sqref="I112 E108">
    <cfRule type="cellIs" dxfId="27" priority="14" stopIfTrue="1" operator="equal">
      <formula>0</formula>
    </cfRule>
  </conditionalFormatting>
  <conditionalFormatting sqref="J105">
    <cfRule type="cellIs" dxfId="25" priority="13" stopIfTrue="1" operator="equal">
      <formula>0</formula>
    </cfRule>
  </conditionalFormatting>
  <conditionalFormatting sqref="E112:F112">
    <cfRule type="cellIs" dxfId="23" priority="12" stopIfTrue="1" operator="equal">
      <formula>0</formula>
    </cfRule>
  </conditionalFormatting>
  <conditionalFormatting sqref="E15">
    <cfRule type="cellIs" dxfId="21" priority="7" stopIfTrue="1" operator="equal">
      <formula>98</formula>
    </cfRule>
    <cfRule type="cellIs" dxfId="20" priority="8" stopIfTrue="1" operator="equal">
      <formula>96</formula>
    </cfRule>
    <cfRule type="cellIs" dxfId="19" priority="9" stopIfTrue="1" operator="equal">
      <formula>42</formula>
    </cfRule>
    <cfRule type="cellIs" dxfId="18" priority="10" stopIfTrue="1" operator="equal">
      <formula>97</formula>
    </cfRule>
    <cfRule type="cellIs" dxfId="17" priority="11" stopIfTrue="1" operator="equal">
      <formula>33</formula>
    </cfRule>
  </conditionalFormatting>
  <conditionalFormatting sqref="F15">
    <cfRule type="cellIs" dxfId="11" priority="2" stopIfTrue="1" operator="equal">
      <formula>"Чужди средства"</formula>
    </cfRule>
    <cfRule type="cellIs" dxfId="10" priority="3" stopIfTrue="1" operator="equal">
      <formula>"СЕС - ДМП"</formula>
    </cfRule>
    <cfRule type="cellIs" dxfId="9" priority="4" stopIfTrue="1" operator="equal">
      <formula>"СЕС - РА"</formula>
    </cfRule>
    <cfRule type="cellIs" dxfId="8" priority="5" stopIfTrue="1" operator="equal">
      <formula>"СЕС - ДЕС"</formula>
    </cfRule>
    <cfRule type="cellIs" dxfId="7" priority="6" stopIfTrue="1" operator="equal">
      <formula>"СЕС - КСФ"</formula>
    </cfRule>
  </conditionalFormatting>
  <conditionalFormatting sqref="B103">
    <cfRule type="cellIs" dxfId="1" priority="1"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G11 JB11:JC11 SX11:SY11 ACT11:ACU11 AMP11:AMQ11 AWL11:AWM11 BGH11:BGI11 BQD11:BQE11 BZZ11:CAA11 CJV11:CJW11 CTR11:CTS11 DDN11:DDO11 DNJ11:DNK11 DXF11:DXG11 EHB11:EHC11 EQX11:EQY11 FAT11:FAU11 FKP11:FKQ11 FUL11:FUM11 GEH11:GEI11 GOD11:GOE11 GXZ11:GYA11 HHV11:HHW11 HRR11:HRS11 IBN11:IBO11 ILJ11:ILK11 IVF11:IVG11 JFB11:JFC11 JOX11:JOY11 JYT11:JYU11 KIP11:KIQ11 KSL11:KSM11 LCH11:LCI11 LMD11:LME11 LVZ11:LWA11 MFV11:MFW11 MPR11:MPS11 MZN11:MZO11 NJJ11:NJK11 NTF11:NTG11 ODB11:ODC11 OMX11:OMY11 OWT11:OWU11 PGP11:PGQ11 PQL11:PQM11 QAH11:QAI11 QKD11:QKE11 QTZ11:QUA11 RDV11:RDW11 RNR11:RNS11 RXN11:RXO11 SHJ11:SHK11 SRF11:SRG11 TBB11:TBC11 TKX11:TKY11 TUT11:TUU11 UEP11:UEQ11 UOL11:UOM11 UYH11:UYI11 VID11:VIE11 VRZ11:VSA11 WBV11:WBW11 WLR11:WLS11 WVN11:WVO11 F65547:G65547 JB65547:JC65547 SX65547:SY65547 ACT65547:ACU65547 AMP65547:AMQ65547 AWL65547:AWM65547 BGH65547:BGI65547 BQD65547:BQE65547 BZZ65547:CAA65547 CJV65547:CJW65547 CTR65547:CTS65547 DDN65547:DDO65547 DNJ65547:DNK65547 DXF65547:DXG65547 EHB65547:EHC65547 EQX65547:EQY65547 FAT65547:FAU65547 FKP65547:FKQ65547 FUL65547:FUM65547 GEH65547:GEI65547 GOD65547:GOE65547 GXZ65547:GYA65547 HHV65547:HHW65547 HRR65547:HRS65547 IBN65547:IBO65547 ILJ65547:ILK65547 IVF65547:IVG65547 JFB65547:JFC65547 JOX65547:JOY65547 JYT65547:JYU65547 KIP65547:KIQ65547 KSL65547:KSM65547 LCH65547:LCI65547 LMD65547:LME65547 LVZ65547:LWA65547 MFV65547:MFW65547 MPR65547:MPS65547 MZN65547:MZO65547 NJJ65547:NJK65547 NTF65547:NTG65547 ODB65547:ODC65547 OMX65547:OMY65547 OWT65547:OWU65547 PGP65547:PGQ65547 PQL65547:PQM65547 QAH65547:QAI65547 QKD65547:QKE65547 QTZ65547:QUA65547 RDV65547:RDW65547 RNR65547:RNS65547 RXN65547:RXO65547 SHJ65547:SHK65547 SRF65547:SRG65547 TBB65547:TBC65547 TKX65547:TKY65547 TUT65547:TUU65547 UEP65547:UEQ65547 UOL65547:UOM65547 UYH65547:UYI65547 VID65547:VIE65547 VRZ65547:VSA65547 WBV65547:WBW65547 WLR65547:WLS65547 WVN65547:WVO65547 F131083:G131083 JB131083:JC131083 SX131083:SY131083 ACT131083:ACU131083 AMP131083:AMQ131083 AWL131083:AWM131083 BGH131083:BGI131083 BQD131083:BQE131083 BZZ131083:CAA131083 CJV131083:CJW131083 CTR131083:CTS131083 DDN131083:DDO131083 DNJ131083:DNK131083 DXF131083:DXG131083 EHB131083:EHC131083 EQX131083:EQY131083 FAT131083:FAU131083 FKP131083:FKQ131083 FUL131083:FUM131083 GEH131083:GEI131083 GOD131083:GOE131083 GXZ131083:GYA131083 HHV131083:HHW131083 HRR131083:HRS131083 IBN131083:IBO131083 ILJ131083:ILK131083 IVF131083:IVG131083 JFB131083:JFC131083 JOX131083:JOY131083 JYT131083:JYU131083 KIP131083:KIQ131083 KSL131083:KSM131083 LCH131083:LCI131083 LMD131083:LME131083 LVZ131083:LWA131083 MFV131083:MFW131083 MPR131083:MPS131083 MZN131083:MZO131083 NJJ131083:NJK131083 NTF131083:NTG131083 ODB131083:ODC131083 OMX131083:OMY131083 OWT131083:OWU131083 PGP131083:PGQ131083 PQL131083:PQM131083 QAH131083:QAI131083 QKD131083:QKE131083 QTZ131083:QUA131083 RDV131083:RDW131083 RNR131083:RNS131083 RXN131083:RXO131083 SHJ131083:SHK131083 SRF131083:SRG131083 TBB131083:TBC131083 TKX131083:TKY131083 TUT131083:TUU131083 UEP131083:UEQ131083 UOL131083:UOM131083 UYH131083:UYI131083 VID131083:VIE131083 VRZ131083:VSA131083 WBV131083:WBW131083 WLR131083:WLS131083 WVN131083:WVO131083 F196619:G196619 JB196619:JC196619 SX196619:SY196619 ACT196619:ACU196619 AMP196619:AMQ196619 AWL196619:AWM196619 BGH196619:BGI196619 BQD196619:BQE196619 BZZ196619:CAA196619 CJV196619:CJW196619 CTR196619:CTS196619 DDN196619:DDO196619 DNJ196619:DNK196619 DXF196619:DXG196619 EHB196619:EHC196619 EQX196619:EQY196619 FAT196619:FAU196619 FKP196619:FKQ196619 FUL196619:FUM196619 GEH196619:GEI196619 GOD196619:GOE196619 GXZ196619:GYA196619 HHV196619:HHW196619 HRR196619:HRS196619 IBN196619:IBO196619 ILJ196619:ILK196619 IVF196619:IVG196619 JFB196619:JFC196619 JOX196619:JOY196619 JYT196619:JYU196619 KIP196619:KIQ196619 KSL196619:KSM196619 LCH196619:LCI196619 LMD196619:LME196619 LVZ196619:LWA196619 MFV196619:MFW196619 MPR196619:MPS196619 MZN196619:MZO196619 NJJ196619:NJK196619 NTF196619:NTG196619 ODB196619:ODC196619 OMX196619:OMY196619 OWT196619:OWU196619 PGP196619:PGQ196619 PQL196619:PQM196619 QAH196619:QAI196619 QKD196619:QKE196619 QTZ196619:QUA196619 RDV196619:RDW196619 RNR196619:RNS196619 RXN196619:RXO196619 SHJ196619:SHK196619 SRF196619:SRG196619 TBB196619:TBC196619 TKX196619:TKY196619 TUT196619:TUU196619 UEP196619:UEQ196619 UOL196619:UOM196619 UYH196619:UYI196619 VID196619:VIE196619 VRZ196619:VSA196619 WBV196619:WBW196619 WLR196619:WLS196619 WVN196619:WVO196619 F262155:G262155 JB262155:JC262155 SX262155:SY262155 ACT262155:ACU262155 AMP262155:AMQ262155 AWL262155:AWM262155 BGH262155:BGI262155 BQD262155:BQE262155 BZZ262155:CAA262155 CJV262155:CJW262155 CTR262155:CTS262155 DDN262155:DDO262155 DNJ262155:DNK262155 DXF262155:DXG262155 EHB262155:EHC262155 EQX262155:EQY262155 FAT262155:FAU262155 FKP262155:FKQ262155 FUL262155:FUM262155 GEH262155:GEI262155 GOD262155:GOE262155 GXZ262155:GYA262155 HHV262155:HHW262155 HRR262155:HRS262155 IBN262155:IBO262155 ILJ262155:ILK262155 IVF262155:IVG262155 JFB262155:JFC262155 JOX262155:JOY262155 JYT262155:JYU262155 KIP262155:KIQ262155 KSL262155:KSM262155 LCH262155:LCI262155 LMD262155:LME262155 LVZ262155:LWA262155 MFV262155:MFW262155 MPR262155:MPS262155 MZN262155:MZO262155 NJJ262155:NJK262155 NTF262155:NTG262155 ODB262155:ODC262155 OMX262155:OMY262155 OWT262155:OWU262155 PGP262155:PGQ262155 PQL262155:PQM262155 QAH262155:QAI262155 QKD262155:QKE262155 QTZ262155:QUA262155 RDV262155:RDW262155 RNR262155:RNS262155 RXN262155:RXO262155 SHJ262155:SHK262155 SRF262155:SRG262155 TBB262155:TBC262155 TKX262155:TKY262155 TUT262155:TUU262155 UEP262155:UEQ262155 UOL262155:UOM262155 UYH262155:UYI262155 VID262155:VIE262155 VRZ262155:VSA262155 WBV262155:WBW262155 WLR262155:WLS262155 WVN262155:WVO262155 F327691:G327691 JB327691:JC327691 SX327691:SY327691 ACT327691:ACU327691 AMP327691:AMQ327691 AWL327691:AWM327691 BGH327691:BGI327691 BQD327691:BQE327691 BZZ327691:CAA327691 CJV327691:CJW327691 CTR327691:CTS327691 DDN327691:DDO327691 DNJ327691:DNK327691 DXF327691:DXG327691 EHB327691:EHC327691 EQX327691:EQY327691 FAT327691:FAU327691 FKP327691:FKQ327691 FUL327691:FUM327691 GEH327691:GEI327691 GOD327691:GOE327691 GXZ327691:GYA327691 HHV327691:HHW327691 HRR327691:HRS327691 IBN327691:IBO327691 ILJ327691:ILK327691 IVF327691:IVG327691 JFB327691:JFC327691 JOX327691:JOY327691 JYT327691:JYU327691 KIP327691:KIQ327691 KSL327691:KSM327691 LCH327691:LCI327691 LMD327691:LME327691 LVZ327691:LWA327691 MFV327691:MFW327691 MPR327691:MPS327691 MZN327691:MZO327691 NJJ327691:NJK327691 NTF327691:NTG327691 ODB327691:ODC327691 OMX327691:OMY327691 OWT327691:OWU327691 PGP327691:PGQ327691 PQL327691:PQM327691 QAH327691:QAI327691 QKD327691:QKE327691 QTZ327691:QUA327691 RDV327691:RDW327691 RNR327691:RNS327691 RXN327691:RXO327691 SHJ327691:SHK327691 SRF327691:SRG327691 TBB327691:TBC327691 TKX327691:TKY327691 TUT327691:TUU327691 UEP327691:UEQ327691 UOL327691:UOM327691 UYH327691:UYI327691 VID327691:VIE327691 VRZ327691:VSA327691 WBV327691:WBW327691 WLR327691:WLS327691 WVN327691:WVO327691 F393227:G393227 JB393227:JC393227 SX393227:SY393227 ACT393227:ACU393227 AMP393227:AMQ393227 AWL393227:AWM393227 BGH393227:BGI393227 BQD393227:BQE393227 BZZ393227:CAA393227 CJV393227:CJW393227 CTR393227:CTS393227 DDN393227:DDO393227 DNJ393227:DNK393227 DXF393227:DXG393227 EHB393227:EHC393227 EQX393227:EQY393227 FAT393227:FAU393227 FKP393227:FKQ393227 FUL393227:FUM393227 GEH393227:GEI393227 GOD393227:GOE393227 GXZ393227:GYA393227 HHV393227:HHW393227 HRR393227:HRS393227 IBN393227:IBO393227 ILJ393227:ILK393227 IVF393227:IVG393227 JFB393227:JFC393227 JOX393227:JOY393227 JYT393227:JYU393227 KIP393227:KIQ393227 KSL393227:KSM393227 LCH393227:LCI393227 LMD393227:LME393227 LVZ393227:LWA393227 MFV393227:MFW393227 MPR393227:MPS393227 MZN393227:MZO393227 NJJ393227:NJK393227 NTF393227:NTG393227 ODB393227:ODC393227 OMX393227:OMY393227 OWT393227:OWU393227 PGP393227:PGQ393227 PQL393227:PQM393227 QAH393227:QAI393227 QKD393227:QKE393227 QTZ393227:QUA393227 RDV393227:RDW393227 RNR393227:RNS393227 RXN393227:RXO393227 SHJ393227:SHK393227 SRF393227:SRG393227 TBB393227:TBC393227 TKX393227:TKY393227 TUT393227:TUU393227 UEP393227:UEQ393227 UOL393227:UOM393227 UYH393227:UYI393227 VID393227:VIE393227 VRZ393227:VSA393227 WBV393227:WBW393227 WLR393227:WLS393227 WVN393227:WVO393227 F458763:G458763 JB458763:JC458763 SX458763:SY458763 ACT458763:ACU458763 AMP458763:AMQ458763 AWL458763:AWM458763 BGH458763:BGI458763 BQD458763:BQE458763 BZZ458763:CAA458763 CJV458763:CJW458763 CTR458763:CTS458763 DDN458763:DDO458763 DNJ458763:DNK458763 DXF458763:DXG458763 EHB458763:EHC458763 EQX458763:EQY458763 FAT458763:FAU458763 FKP458763:FKQ458763 FUL458763:FUM458763 GEH458763:GEI458763 GOD458763:GOE458763 GXZ458763:GYA458763 HHV458763:HHW458763 HRR458763:HRS458763 IBN458763:IBO458763 ILJ458763:ILK458763 IVF458763:IVG458763 JFB458763:JFC458763 JOX458763:JOY458763 JYT458763:JYU458763 KIP458763:KIQ458763 KSL458763:KSM458763 LCH458763:LCI458763 LMD458763:LME458763 LVZ458763:LWA458763 MFV458763:MFW458763 MPR458763:MPS458763 MZN458763:MZO458763 NJJ458763:NJK458763 NTF458763:NTG458763 ODB458763:ODC458763 OMX458763:OMY458763 OWT458763:OWU458763 PGP458763:PGQ458763 PQL458763:PQM458763 QAH458763:QAI458763 QKD458763:QKE458763 QTZ458763:QUA458763 RDV458763:RDW458763 RNR458763:RNS458763 RXN458763:RXO458763 SHJ458763:SHK458763 SRF458763:SRG458763 TBB458763:TBC458763 TKX458763:TKY458763 TUT458763:TUU458763 UEP458763:UEQ458763 UOL458763:UOM458763 UYH458763:UYI458763 VID458763:VIE458763 VRZ458763:VSA458763 WBV458763:WBW458763 WLR458763:WLS458763 WVN458763:WVO458763 F524299:G524299 JB524299:JC524299 SX524299:SY524299 ACT524299:ACU524299 AMP524299:AMQ524299 AWL524299:AWM524299 BGH524299:BGI524299 BQD524299:BQE524299 BZZ524299:CAA524299 CJV524299:CJW524299 CTR524299:CTS524299 DDN524299:DDO524299 DNJ524299:DNK524299 DXF524299:DXG524299 EHB524299:EHC524299 EQX524299:EQY524299 FAT524299:FAU524299 FKP524299:FKQ524299 FUL524299:FUM524299 GEH524299:GEI524299 GOD524299:GOE524299 GXZ524299:GYA524299 HHV524299:HHW524299 HRR524299:HRS524299 IBN524299:IBO524299 ILJ524299:ILK524299 IVF524299:IVG524299 JFB524299:JFC524299 JOX524299:JOY524299 JYT524299:JYU524299 KIP524299:KIQ524299 KSL524299:KSM524299 LCH524299:LCI524299 LMD524299:LME524299 LVZ524299:LWA524299 MFV524299:MFW524299 MPR524299:MPS524299 MZN524299:MZO524299 NJJ524299:NJK524299 NTF524299:NTG524299 ODB524299:ODC524299 OMX524299:OMY524299 OWT524299:OWU524299 PGP524299:PGQ524299 PQL524299:PQM524299 QAH524299:QAI524299 QKD524299:QKE524299 QTZ524299:QUA524299 RDV524299:RDW524299 RNR524299:RNS524299 RXN524299:RXO524299 SHJ524299:SHK524299 SRF524299:SRG524299 TBB524299:TBC524299 TKX524299:TKY524299 TUT524299:TUU524299 UEP524299:UEQ524299 UOL524299:UOM524299 UYH524299:UYI524299 VID524299:VIE524299 VRZ524299:VSA524299 WBV524299:WBW524299 WLR524299:WLS524299 WVN524299:WVO524299 F589835:G589835 JB589835:JC589835 SX589835:SY589835 ACT589835:ACU589835 AMP589835:AMQ589835 AWL589835:AWM589835 BGH589835:BGI589835 BQD589835:BQE589835 BZZ589835:CAA589835 CJV589835:CJW589835 CTR589835:CTS589835 DDN589835:DDO589835 DNJ589835:DNK589835 DXF589835:DXG589835 EHB589835:EHC589835 EQX589835:EQY589835 FAT589835:FAU589835 FKP589835:FKQ589835 FUL589835:FUM589835 GEH589835:GEI589835 GOD589835:GOE589835 GXZ589835:GYA589835 HHV589835:HHW589835 HRR589835:HRS589835 IBN589835:IBO589835 ILJ589835:ILK589835 IVF589835:IVG589835 JFB589835:JFC589835 JOX589835:JOY589835 JYT589835:JYU589835 KIP589835:KIQ589835 KSL589835:KSM589835 LCH589835:LCI589835 LMD589835:LME589835 LVZ589835:LWA589835 MFV589835:MFW589835 MPR589835:MPS589835 MZN589835:MZO589835 NJJ589835:NJK589835 NTF589835:NTG589835 ODB589835:ODC589835 OMX589835:OMY589835 OWT589835:OWU589835 PGP589835:PGQ589835 PQL589835:PQM589835 QAH589835:QAI589835 QKD589835:QKE589835 QTZ589835:QUA589835 RDV589835:RDW589835 RNR589835:RNS589835 RXN589835:RXO589835 SHJ589835:SHK589835 SRF589835:SRG589835 TBB589835:TBC589835 TKX589835:TKY589835 TUT589835:TUU589835 UEP589835:UEQ589835 UOL589835:UOM589835 UYH589835:UYI589835 VID589835:VIE589835 VRZ589835:VSA589835 WBV589835:WBW589835 WLR589835:WLS589835 WVN589835:WVO589835 F655371:G655371 JB655371:JC655371 SX655371:SY655371 ACT655371:ACU655371 AMP655371:AMQ655371 AWL655371:AWM655371 BGH655371:BGI655371 BQD655371:BQE655371 BZZ655371:CAA655371 CJV655371:CJW655371 CTR655371:CTS655371 DDN655371:DDO655371 DNJ655371:DNK655371 DXF655371:DXG655371 EHB655371:EHC655371 EQX655371:EQY655371 FAT655371:FAU655371 FKP655371:FKQ655371 FUL655371:FUM655371 GEH655371:GEI655371 GOD655371:GOE655371 GXZ655371:GYA655371 HHV655371:HHW655371 HRR655371:HRS655371 IBN655371:IBO655371 ILJ655371:ILK655371 IVF655371:IVG655371 JFB655371:JFC655371 JOX655371:JOY655371 JYT655371:JYU655371 KIP655371:KIQ655371 KSL655371:KSM655371 LCH655371:LCI655371 LMD655371:LME655371 LVZ655371:LWA655371 MFV655371:MFW655371 MPR655371:MPS655371 MZN655371:MZO655371 NJJ655371:NJK655371 NTF655371:NTG655371 ODB655371:ODC655371 OMX655371:OMY655371 OWT655371:OWU655371 PGP655371:PGQ655371 PQL655371:PQM655371 QAH655371:QAI655371 QKD655371:QKE655371 QTZ655371:QUA655371 RDV655371:RDW655371 RNR655371:RNS655371 RXN655371:RXO655371 SHJ655371:SHK655371 SRF655371:SRG655371 TBB655371:TBC655371 TKX655371:TKY655371 TUT655371:TUU655371 UEP655371:UEQ655371 UOL655371:UOM655371 UYH655371:UYI655371 VID655371:VIE655371 VRZ655371:VSA655371 WBV655371:WBW655371 WLR655371:WLS655371 WVN655371:WVO655371 F720907:G720907 JB720907:JC720907 SX720907:SY720907 ACT720907:ACU720907 AMP720907:AMQ720907 AWL720907:AWM720907 BGH720907:BGI720907 BQD720907:BQE720907 BZZ720907:CAA720907 CJV720907:CJW720907 CTR720907:CTS720907 DDN720907:DDO720907 DNJ720907:DNK720907 DXF720907:DXG720907 EHB720907:EHC720907 EQX720907:EQY720907 FAT720907:FAU720907 FKP720907:FKQ720907 FUL720907:FUM720907 GEH720907:GEI720907 GOD720907:GOE720907 GXZ720907:GYA720907 HHV720907:HHW720907 HRR720907:HRS720907 IBN720907:IBO720907 ILJ720907:ILK720907 IVF720907:IVG720907 JFB720907:JFC720907 JOX720907:JOY720907 JYT720907:JYU720907 KIP720907:KIQ720907 KSL720907:KSM720907 LCH720907:LCI720907 LMD720907:LME720907 LVZ720907:LWA720907 MFV720907:MFW720907 MPR720907:MPS720907 MZN720907:MZO720907 NJJ720907:NJK720907 NTF720907:NTG720907 ODB720907:ODC720907 OMX720907:OMY720907 OWT720907:OWU720907 PGP720907:PGQ720907 PQL720907:PQM720907 QAH720907:QAI720907 QKD720907:QKE720907 QTZ720907:QUA720907 RDV720907:RDW720907 RNR720907:RNS720907 RXN720907:RXO720907 SHJ720907:SHK720907 SRF720907:SRG720907 TBB720907:TBC720907 TKX720907:TKY720907 TUT720907:TUU720907 UEP720907:UEQ720907 UOL720907:UOM720907 UYH720907:UYI720907 VID720907:VIE720907 VRZ720907:VSA720907 WBV720907:WBW720907 WLR720907:WLS720907 WVN720907:WVO720907 F786443:G786443 JB786443:JC786443 SX786443:SY786443 ACT786443:ACU786443 AMP786443:AMQ786443 AWL786443:AWM786443 BGH786443:BGI786443 BQD786443:BQE786443 BZZ786443:CAA786443 CJV786443:CJW786443 CTR786443:CTS786443 DDN786443:DDO786443 DNJ786443:DNK786443 DXF786443:DXG786443 EHB786443:EHC786443 EQX786443:EQY786443 FAT786443:FAU786443 FKP786443:FKQ786443 FUL786443:FUM786443 GEH786443:GEI786443 GOD786443:GOE786443 GXZ786443:GYA786443 HHV786443:HHW786443 HRR786443:HRS786443 IBN786443:IBO786443 ILJ786443:ILK786443 IVF786443:IVG786443 JFB786443:JFC786443 JOX786443:JOY786443 JYT786443:JYU786443 KIP786443:KIQ786443 KSL786443:KSM786443 LCH786443:LCI786443 LMD786443:LME786443 LVZ786443:LWA786443 MFV786443:MFW786443 MPR786443:MPS786443 MZN786443:MZO786443 NJJ786443:NJK786443 NTF786443:NTG786443 ODB786443:ODC786443 OMX786443:OMY786443 OWT786443:OWU786443 PGP786443:PGQ786443 PQL786443:PQM786443 QAH786443:QAI786443 QKD786443:QKE786443 QTZ786443:QUA786443 RDV786443:RDW786443 RNR786443:RNS786443 RXN786443:RXO786443 SHJ786443:SHK786443 SRF786443:SRG786443 TBB786443:TBC786443 TKX786443:TKY786443 TUT786443:TUU786443 UEP786443:UEQ786443 UOL786443:UOM786443 UYH786443:UYI786443 VID786443:VIE786443 VRZ786443:VSA786443 WBV786443:WBW786443 WLR786443:WLS786443 WVN786443:WVO786443 F851979:G851979 JB851979:JC851979 SX851979:SY851979 ACT851979:ACU851979 AMP851979:AMQ851979 AWL851979:AWM851979 BGH851979:BGI851979 BQD851979:BQE851979 BZZ851979:CAA851979 CJV851979:CJW851979 CTR851979:CTS851979 DDN851979:DDO851979 DNJ851979:DNK851979 DXF851979:DXG851979 EHB851979:EHC851979 EQX851979:EQY851979 FAT851979:FAU851979 FKP851979:FKQ851979 FUL851979:FUM851979 GEH851979:GEI851979 GOD851979:GOE851979 GXZ851979:GYA851979 HHV851979:HHW851979 HRR851979:HRS851979 IBN851979:IBO851979 ILJ851979:ILK851979 IVF851979:IVG851979 JFB851979:JFC851979 JOX851979:JOY851979 JYT851979:JYU851979 KIP851979:KIQ851979 KSL851979:KSM851979 LCH851979:LCI851979 LMD851979:LME851979 LVZ851979:LWA851979 MFV851979:MFW851979 MPR851979:MPS851979 MZN851979:MZO851979 NJJ851979:NJK851979 NTF851979:NTG851979 ODB851979:ODC851979 OMX851979:OMY851979 OWT851979:OWU851979 PGP851979:PGQ851979 PQL851979:PQM851979 QAH851979:QAI851979 QKD851979:QKE851979 QTZ851979:QUA851979 RDV851979:RDW851979 RNR851979:RNS851979 RXN851979:RXO851979 SHJ851979:SHK851979 SRF851979:SRG851979 TBB851979:TBC851979 TKX851979:TKY851979 TUT851979:TUU851979 UEP851979:UEQ851979 UOL851979:UOM851979 UYH851979:UYI851979 VID851979:VIE851979 VRZ851979:VSA851979 WBV851979:WBW851979 WLR851979:WLS851979 WVN851979:WVO851979 F917515:G917515 JB917515:JC917515 SX917515:SY917515 ACT917515:ACU917515 AMP917515:AMQ917515 AWL917515:AWM917515 BGH917515:BGI917515 BQD917515:BQE917515 BZZ917515:CAA917515 CJV917515:CJW917515 CTR917515:CTS917515 DDN917515:DDO917515 DNJ917515:DNK917515 DXF917515:DXG917515 EHB917515:EHC917515 EQX917515:EQY917515 FAT917515:FAU917515 FKP917515:FKQ917515 FUL917515:FUM917515 GEH917515:GEI917515 GOD917515:GOE917515 GXZ917515:GYA917515 HHV917515:HHW917515 HRR917515:HRS917515 IBN917515:IBO917515 ILJ917515:ILK917515 IVF917515:IVG917515 JFB917515:JFC917515 JOX917515:JOY917515 JYT917515:JYU917515 KIP917515:KIQ917515 KSL917515:KSM917515 LCH917515:LCI917515 LMD917515:LME917515 LVZ917515:LWA917515 MFV917515:MFW917515 MPR917515:MPS917515 MZN917515:MZO917515 NJJ917515:NJK917515 NTF917515:NTG917515 ODB917515:ODC917515 OMX917515:OMY917515 OWT917515:OWU917515 PGP917515:PGQ917515 PQL917515:PQM917515 QAH917515:QAI917515 QKD917515:QKE917515 QTZ917515:QUA917515 RDV917515:RDW917515 RNR917515:RNS917515 RXN917515:RXO917515 SHJ917515:SHK917515 SRF917515:SRG917515 TBB917515:TBC917515 TKX917515:TKY917515 TUT917515:TUU917515 UEP917515:UEQ917515 UOL917515:UOM917515 UYH917515:UYI917515 VID917515:VIE917515 VRZ917515:VSA917515 WBV917515:WBW917515 WLR917515:WLS917515 WVN917515:WVO917515 F983051:G983051 JB983051:JC983051 SX983051:SY983051 ACT983051:ACU983051 AMP983051:AMQ983051 AWL983051:AWM983051 BGH983051:BGI983051 BQD983051:BQE983051 BZZ983051:CAA983051 CJV983051:CJW983051 CTR983051:CTS983051 DDN983051:DDO983051 DNJ983051:DNK983051 DXF983051:DXG983051 EHB983051:EHC983051 EQX983051:EQY983051 FAT983051:FAU983051 FKP983051:FKQ983051 FUL983051:FUM983051 GEH983051:GEI983051 GOD983051:GOE983051 GXZ983051:GYA983051 HHV983051:HHW983051 HRR983051:HRS983051 IBN983051:IBO983051 ILJ983051:ILK983051 IVF983051:IVG983051 JFB983051:JFC983051 JOX983051:JOY983051 JYT983051:JYU983051 KIP983051:KIQ983051 KSL983051:KSM983051 LCH983051:LCI983051 LMD983051:LME983051 LVZ983051:LWA983051 MFV983051:MFW983051 MPR983051:MPS983051 MZN983051:MZO983051 NJJ983051:NJK983051 NTF983051:NTG983051 ODB983051:ODC983051 OMX983051:OMY983051 OWT983051:OWU983051 PGP983051:PGQ983051 PQL983051:PQM983051 QAH983051:QAI983051 QKD983051:QKE983051 QTZ983051:QUA983051 RDV983051:RDW983051 RNR983051:RNS983051 RXN983051:RXO983051 SHJ983051:SHK983051 SRF983051:SRG983051 TBB983051:TBC983051 TKX983051:TKY983051 TUT983051:TUU983051 UEP983051:UEQ983051 UOL983051:UOM983051 UYH983051:UYI983051 VID983051:VIE983051 VRZ983051:VSA983051 WBV983051:WBW983051 WLR983051:WLS983051 WVN983051:WVO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G52:J5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WLS983092:WLV983092 WVO983092:WVR983092">
      <formula1>0</formula1>
    </dataValidation>
    <dataValidation type="whole" operator="lessThanOrEqual" allowBlank="1" showInputMessage="1" showErrorMessage="1" error="въведете цяло отрицателно число" sqref="E8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G89:J8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WLS983129:WLV983129 WVO983129:WVR983129">
      <formula1>0</formula1>
    </dataValidation>
    <dataValidation type="whole" operator="greaterThanOrEqual" allowBlank="1" showInputMessage="1" showErrorMessage="1" error="въведете цяло положително число"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G88:J8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WLS983128:WLV983128 WVO983128:WVR98312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E90:E94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G90:J94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E53:E87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E34:E51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G53:J87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G34:J51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F22:F94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TUS983143:TUX983143 UEO983143:UET983143 UOK983143:UOP983143 UYG983143:UYL983143 VIC983143:VIH983143 VRY983143:VSD983143 WBU983143:WBZ983143 WLQ983143:WLV983143 WVM983143:WVR983143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2015-06-12T07:18:22Z</dcterms:modified>
</cp:coreProperties>
</file>